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VRN - Vedlejší rozpočtové..." sheetId="2" r:id="rId2"/>
    <sheet name="SO-02 - Učebny, kabinety ..." sheetId="3" r:id="rId3"/>
    <sheet name="SO-03 - Učebna IT 2.NP" sheetId="4" r:id="rId4"/>
    <sheet name="SO-04 - Učebna robotiky 2.NP" sheetId="5" r:id="rId5"/>
    <sheet name="SO-05 - Jazyková učebna 3.NP" sheetId="6" r:id="rId6"/>
    <sheet name="SO-06 - Kabinet 3.NP" sheetId="7" r:id="rId7"/>
    <sheet name="SO-07.1 - Výtah a přístup..." sheetId="8" r:id="rId8"/>
    <sheet name="SO-07.2 - Elektroinstalace" sheetId="9" r:id="rId9"/>
    <sheet name="SO-08 - Úprava WC pro bez..." sheetId="10" r:id="rId10"/>
    <sheet name="D.1.4e - Silnoproudá elek..." sheetId="11" r:id="rId11"/>
    <sheet name="Pokyny pro vyplnění" sheetId="12" r:id="rId12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'VRN - Vedlejší rozpočtové...'!$C$81:$K$101</definedName>
    <definedName name="_xlnm.Print_Area" localSheetId="1">'VRN - Vedlejší rozpočtové...'!$C$4:$J$39,'VRN - Vedlejší rozpočtové...'!$C$45:$J$63,'VRN - Vedlejší rozpočtové...'!$C$69:$K$101</definedName>
    <definedName name="_xlnm.Print_Titles" localSheetId="1">'VRN - Vedlejší rozpočtové...'!$81:$81</definedName>
    <definedName name="_xlnm._FilterDatabase" localSheetId="2" hidden="1">'SO-02 - Učebny, kabinety ...'!$C$98:$K$454</definedName>
    <definedName name="_xlnm.Print_Area" localSheetId="2">'SO-02 - Učebny, kabinety ...'!$C$4:$J$39,'SO-02 - Učebny, kabinety ...'!$C$45:$J$80,'SO-02 - Učebny, kabinety ...'!$C$86:$K$454</definedName>
    <definedName name="_xlnm.Print_Titles" localSheetId="2">'SO-02 - Učebny, kabinety ...'!$98:$98</definedName>
    <definedName name="_xlnm._FilterDatabase" localSheetId="3" hidden="1">'SO-03 - Učebna IT 2.NP'!$C$95:$K$295</definedName>
    <definedName name="_xlnm.Print_Area" localSheetId="3">'SO-03 - Učebna IT 2.NP'!$C$4:$J$39,'SO-03 - Učebna IT 2.NP'!$C$45:$J$77,'SO-03 - Učebna IT 2.NP'!$C$83:$K$295</definedName>
    <definedName name="_xlnm.Print_Titles" localSheetId="3">'SO-03 - Učebna IT 2.NP'!$95:$95</definedName>
    <definedName name="_xlnm._FilterDatabase" localSheetId="4" hidden="1">'SO-04 - Učebna robotiky 2.NP'!$C$93:$K$257</definedName>
    <definedName name="_xlnm.Print_Area" localSheetId="4">'SO-04 - Učebna robotiky 2.NP'!$C$4:$J$39,'SO-04 - Učebna robotiky 2.NP'!$C$45:$J$75,'SO-04 - Učebna robotiky 2.NP'!$C$81:$K$257</definedName>
    <definedName name="_xlnm.Print_Titles" localSheetId="4">'SO-04 - Učebna robotiky 2.NP'!$93:$93</definedName>
    <definedName name="_xlnm._FilterDatabase" localSheetId="5" hidden="1">'SO-05 - Jazyková učebna 3.NP'!$C$93:$K$256</definedName>
    <definedName name="_xlnm.Print_Area" localSheetId="5">'SO-05 - Jazyková učebna 3.NP'!$C$4:$J$39,'SO-05 - Jazyková učebna 3.NP'!$C$45:$J$75,'SO-05 - Jazyková učebna 3.NP'!$C$81:$K$256</definedName>
    <definedName name="_xlnm.Print_Titles" localSheetId="5">'SO-05 - Jazyková učebna 3.NP'!$93:$93</definedName>
    <definedName name="_xlnm._FilterDatabase" localSheetId="6" hidden="1">'SO-06 - Kabinet 3.NP'!$C$91:$K$227</definedName>
    <definedName name="_xlnm.Print_Area" localSheetId="6">'SO-06 - Kabinet 3.NP'!$C$4:$J$39,'SO-06 - Kabinet 3.NP'!$C$45:$J$73,'SO-06 - Kabinet 3.NP'!$C$79:$K$227</definedName>
    <definedName name="_xlnm.Print_Titles" localSheetId="6">'SO-06 - Kabinet 3.NP'!$91:$91</definedName>
    <definedName name="_xlnm._FilterDatabase" localSheetId="7" hidden="1">'SO-07.1 - Výtah a přístup...'!$C$98:$K$766</definedName>
    <definedName name="_xlnm.Print_Area" localSheetId="7">'SO-07.1 - Výtah a přístup...'!$C$4:$J$39,'SO-07.1 - Výtah a přístup...'!$C$45:$J$80,'SO-07.1 - Výtah a přístup...'!$C$86:$K$766</definedName>
    <definedName name="_xlnm.Print_Titles" localSheetId="7">'SO-07.1 - Výtah a přístup...'!$98:$98</definedName>
    <definedName name="_xlnm._FilterDatabase" localSheetId="8" hidden="1">'SO-07.2 - Elektroinstalace'!$C$79:$K$221</definedName>
    <definedName name="_xlnm.Print_Area" localSheetId="8">'SO-07.2 - Elektroinstalace'!$C$4:$J$39,'SO-07.2 - Elektroinstalace'!$C$45:$J$61,'SO-07.2 - Elektroinstalace'!$C$67:$K$221</definedName>
    <definedName name="_xlnm.Print_Titles" localSheetId="8">'SO-07.2 - Elektroinstalace'!$79:$79</definedName>
    <definedName name="_xlnm._FilterDatabase" localSheetId="9" hidden="1">'SO-08 - Úprava WC pro bez...'!$C$95:$K$600</definedName>
    <definedName name="_xlnm.Print_Area" localSheetId="9">'SO-08 - Úprava WC pro bez...'!$C$4:$J$39,'SO-08 - Úprava WC pro bez...'!$C$45:$J$77,'SO-08 - Úprava WC pro bez...'!$C$83:$K$600</definedName>
    <definedName name="_xlnm.Print_Titles" localSheetId="9">'SO-08 - Úprava WC pro bez...'!$95:$95</definedName>
    <definedName name="_xlnm._FilterDatabase" localSheetId="10" hidden="1">'D.1.4e - Silnoproudá elek...'!$C$80:$K$151</definedName>
    <definedName name="_xlnm.Print_Area" localSheetId="10">'D.1.4e - Silnoproudá elek...'!$C$4:$J$39,'D.1.4e - Silnoproudá elek...'!$C$45:$J$62,'D.1.4e - Silnoproudá elek...'!$C$68:$K$151</definedName>
    <definedName name="_xlnm.Print_Titles" localSheetId="10">'D.1.4e - Silnoproudá elek...'!$80:$80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J37"/>
  <c r="J36"/>
  <c i="1" r="AY64"/>
  <c i="11" r="J35"/>
  <c i="1" r="AX64"/>
  <c i="11"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71"/>
  <c i="10" r="J37"/>
  <c r="J36"/>
  <c i="1" r="AY63"/>
  <c i="10" r="J35"/>
  <c i="1" r="AX63"/>
  <c i="10" r="BI593"/>
  <c r="BH593"/>
  <c r="BG593"/>
  <c r="BF593"/>
  <c r="T593"/>
  <c r="R593"/>
  <c r="P593"/>
  <c r="BI585"/>
  <c r="BH585"/>
  <c r="BG585"/>
  <c r="BF585"/>
  <c r="T585"/>
  <c r="R585"/>
  <c r="P585"/>
  <c r="BI555"/>
  <c r="BH555"/>
  <c r="BG555"/>
  <c r="BF555"/>
  <c r="T555"/>
  <c r="R555"/>
  <c r="P555"/>
  <c r="BI552"/>
  <c r="BH552"/>
  <c r="BG552"/>
  <c r="BF552"/>
  <c r="T552"/>
  <c r="R552"/>
  <c r="P552"/>
  <c r="BI544"/>
  <c r="BH544"/>
  <c r="BG544"/>
  <c r="BF544"/>
  <c r="T544"/>
  <c r="R544"/>
  <c r="P544"/>
  <c r="BI541"/>
  <c r="BH541"/>
  <c r="BG541"/>
  <c r="BF541"/>
  <c r="T541"/>
  <c r="R541"/>
  <c r="P541"/>
  <c r="BI531"/>
  <c r="BH531"/>
  <c r="BG531"/>
  <c r="BF531"/>
  <c r="T531"/>
  <c r="R531"/>
  <c r="P531"/>
  <c r="BI500"/>
  <c r="BH500"/>
  <c r="BG500"/>
  <c r="BF500"/>
  <c r="T500"/>
  <c r="R500"/>
  <c r="P500"/>
  <c r="BI469"/>
  <c r="BH469"/>
  <c r="BG469"/>
  <c r="BF469"/>
  <c r="T469"/>
  <c r="R469"/>
  <c r="P469"/>
  <c r="BI462"/>
  <c r="BH462"/>
  <c r="BG462"/>
  <c r="BF462"/>
  <c r="T462"/>
  <c r="T449"/>
  <c r="R462"/>
  <c r="R449"/>
  <c r="P462"/>
  <c r="P449"/>
  <c r="BI456"/>
  <c r="BH456"/>
  <c r="BG456"/>
  <c r="BF456"/>
  <c r="T456"/>
  <c r="R456"/>
  <c r="P456"/>
  <c r="BI450"/>
  <c r="BH450"/>
  <c r="BG450"/>
  <c r="BF450"/>
  <c r="T450"/>
  <c r="R450"/>
  <c r="P450"/>
  <c r="BI446"/>
  <c r="BH446"/>
  <c r="BG446"/>
  <c r="BF446"/>
  <c r="T446"/>
  <c r="R446"/>
  <c r="P446"/>
  <c r="BI441"/>
  <c r="BH441"/>
  <c r="BG441"/>
  <c r="BF441"/>
  <c r="T441"/>
  <c r="R441"/>
  <c r="P441"/>
  <c r="BI437"/>
  <c r="BH437"/>
  <c r="BG437"/>
  <c r="BF437"/>
  <c r="T437"/>
  <c r="R437"/>
  <c r="P437"/>
  <c r="BI434"/>
  <c r="BH434"/>
  <c r="BG434"/>
  <c r="BF434"/>
  <c r="T434"/>
  <c r="R434"/>
  <c r="P434"/>
  <c r="BI429"/>
  <c r="BH429"/>
  <c r="BG429"/>
  <c r="BF429"/>
  <c r="T429"/>
  <c r="R429"/>
  <c r="P429"/>
  <c r="BI413"/>
  <c r="BH413"/>
  <c r="BG413"/>
  <c r="BF413"/>
  <c r="T413"/>
  <c r="R413"/>
  <c r="P413"/>
  <c r="BI409"/>
  <c r="BH409"/>
  <c r="BG409"/>
  <c r="BF409"/>
  <c r="T409"/>
  <c r="R409"/>
  <c r="P409"/>
  <c r="BI401"/>
  <c r="BH401"/>
  <c r="BG401"/>
  <c r="BF401"/>
  <c r="T401"/>
  <c r="R401"/>
  <c r="P401"/>
  <c r="BI393"/>
  <c r="BH393"/>
  <c r="BG393"/>
  <c r="BF393"/>
  <c r="T393"/>
  <c r="R393"/>
  <c r="P393"/>
  <c r="BI390"/>
  <c r="BH390"/>
  <c r="BG390"/>
  <c r="BF390"/>
  <c r="T390"/>
  <c r="R390"/>
  <c r="P390"/>
  <c r="BI382"/>
  <c r="BH382"/>
  <c r="BG382"/>
  <c r="BF382"/>
  <c r="T382"/>
  <c r="R382"/>
  <c r="P382"/>
  <c r="BI372"/>
  <c r="BH372"/>
  <c r="BG372"/>
  <c r="BF372"/>
  <c r="T372"/>
  <c r="R372"/>
  <c r="P372"/>
  <c r="BI369"/>
  <c r="BH369"/>
  <c r="BG369"/>
  <c r="BF369"/>
  <c r="T369"/>
  <c r="R369"/>
  <c r="P369"/>
  <c r="BI361"/>
  <c r="BH361"/>
  <c r="BG361"/>
  <c r="BF361"/>
  <c r="T361"/>
  <c r="R361"/>
  <c r="P361"/>
  <c r="BI351"/>
  <c r="BH351"/>
  <c r="BG351"/>
  <c r="BF351"/>
  <c r="T351"/>
  <c r="R351"/>
  <c r="P351"/>
  <c r="BI347"/>
  <c r="BH347"/>
  <c r="BG347"/>
  <c r="BF347"/>
  <c r="T347"/>
  <c r="R347"/>
  <c r="P347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0"/>
  <c r="BH330"/>
  <c r="BG330"/>
  <c r="BF330"/>
  <c r="T330"/>
  <c r="R330"/>
  <c r="P330"/>
  <c r="BI325"/>
  <c r="BH325"/>
  <c r="BG325"/>
  <c r="BF325"/>
  <c r="T325"/>
  <c r="R325"/>
  <c r="P325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0"/>
  <c r="BH250"/>
  <c r="BG250"/>
  <c r="BF250"/>
  <c r="T250"/>
  <c r="R250"/>
  <c r="P250"/>
  <c r="BI247"/>
  <c r="BH247"/>
  <c r="BG247"/>
  <c r="BF247"/>
  <c r="T247"/>
  <c r="R247"/>
  <c r="P247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5"/>
  <c r="BH225"/>
  <c r="BG225"/>
  <c r="BF225"/>
  <c r="T225"/>
  <c r="R225"/>
  <c r="P225"/>
  <c r="BI221"/>
  <c r="BH221"/>
  <c r="BG221"/>
  <c r="BF221"/>
  <c r="T221"/>
  <c r="R221"/>
  <c r="P221"/>
  <c r="BI216"/>
  <c r="BH216"/>
  <c r="BG216"/>
  <c r="BF216"/>
  <c r="T216"/>
  <c r="R216"/>
  <c r="P216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T202"/>
  <c r="R203"/>
  <c r="R202"/>
  <c r="P203"/>
  <c r="P202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72"/>
  <c r="BH172"/>
  <c r="BG172"/>
  <c r="BF172"/>
  <c r="T172"/>
  <c r="R172"/>
  <c r="P172"/>
  <c r="BI164"/>
  <c r="BH164"/>
  <c r="BG164"/>
  <c r="BF164"/>
  <c r="T164"/>
  <c r="R164"/>
  <c r="P164"/>
  <c r="BI159"/>
  <c r="BH159"/>
  <c r="BG159"/>
  <c r="BF159"/>
  <c r="T159"/>
  <c r="R159"/>
  <c r="P159"/>
  <c r="BI152"/>
  <c r="BH152"/>
  <c r="BG152"/>
  <c r="BF152"/>
  <c r="T152"/>
  <c r="R152"/>
  <c r="P152"/>
  <c r="BI143"/>
  <c r="BH143"/>
  <c r="BG143"/>
  <c r="BF143"/>
  <c r="T143"/>
  <c r="R143"/>
  <c r="P143"/>
  <c r="BI135"/>
  <c r="BH135"/>
  <c r="BG135"/>
  <c r="BF135"/>
  <c r="T135"/>
  <c r="R135"/>
  <c r="P135"/>
  <c r="BI126"/>
  <c r="BH126"/>
  <c r="BG126"/>
  <c r="BF126"/>
  <c r="T126"/>
  <c r="R126"/>
  <c r="P126"/>
  <c r="BI118"/>
  <c r="BH118"/>
  <c r="BG118"/>
  <c r="BF118"/>
  <c r="T118"/>
  <c r="R118"/>
  <c r="P118"/>
  <c r="BI109"/>
  <c r="BH109"/>
  <c r="BG109"/>
  <c r="BF109"/>
  <c r="T109"/>
  <c r="R109"/>
  <c r="P109"/>
  <c r="BI102"/>
  <c r="BH102"/>
  <c r="BG102"/>
  <c r="BF102"/>
  <c r="T102"/>
  <c r="R102"/>
  <c r="P102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93"/>
  <c r="J17"/>
  <c r="J12"/>
  <c r="J52"/>
  <c r="E7"/>
  <c r="E48"/>
  <c i="9" r="J37"/>
  <c r="J36"/>
  <c i="1" r="AY62"/>
  <c i="9" r="J35"/>
  <c i="1" r="AX62"/>
  <c i="9"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77"/>
  <c r="J17"/>
  <c r="J12"/>
  <c r="J74"/>
  <c r="E7"/>
  <c r="E48"/>
  <c i="8" r="J37"/>
  <c r="J36"/>
  <c i="1" r="AY61"/>
  <c i="8" r="J35"/>
  <c i="1" r="AX61"/>
  <c i="8" r="BI759"/>
  <c r="BH759"/>
  <c r="BG759"/>
  <c r="BF759"/>
  <c r="T759"/>
  <c r="T758"/>
  <c r="R759"/>
  <c r="R758"/>
  <c r="P759"/>
  <c r="P758"/>
  <c r="BI755"/>
  <c r="BH755"/>
  <c r="BG755"/>
  <c r="BF755"/>
  <c r="T755"/>
  <c r="R755"/>
  <c r="P755"/>
  <c r="BI747"/>
  <c r="BH747"/>
  <c r="BG747"/>
  <c r="BF747"/>
  <c r="T747"/>
  <c r="R747"/>
  <c r="P747"/>
  <c r="BI743"/>
  <c r="BH743"/>
  <c r="BG743"/>
  <c r="BF743"/>
  <c r="T743"/>
  <c r="R743"/>
  <c r="P743"/>
  <c r="BI740"/>
  <c r="BH740"/>
  <c r="BG740"/>
  <c r="BF740"/>
  <c r="T740"/>
  <c r="R740"/>
  <c r="P740"/>
  <c r="BI727"/>
  <c r="BH727"/>
  <c r="BG727"/>
  <c r="BF727"/>
  <c r="T727"/>
  <c r="R727"/>
  <c r="P727"/>
  <c r="BI724"/>
  <c r="BH724"/>
  <c r="BG724"/>
  <c r="BF724"/>
  <c r="T724"/>
  <c r="R724"/>
  <c r="P724"/>
  <c r="BI715"/>
  <c r="BH715"/>
  <c r="BG715"/>
  <c r="BF715"/>
  <c r="T715"/>
  <c r="R715"/>
  <c r="P715"/>
  <c r="BI701"/>
  <c r="BH701"/>
  <c r="BG701"/>
  <c r="BF701"/>
  <c r="T701"/>
  <c r="R701"/>
  <c r="P701"/>
  <c r="BI687"/>
  <c r="BH687"/>
  <c r="BG687"/>
  <c r="BF687"/>
  <c r="T687"/>
  <c r="R687"/>
  <c r="P687"/>
  <c r="BI673"/>
  <c r="BH673"/>
  <c r="BG673"/>
  <c r="BF673"/>
  <c r="T673"/>
  <c r="R673"/>
  <c r="P673"/>
  <c r="BI659"/>
  <c r="BH659"/>
  <c r="BG659"/>
  <c r="BF659"/>
  <c r="T659"/>
  <c r="R659"/>
  <c r="P659"/>
  <c r="BI645"/>
  <c r="BH645"/>
  <c r="BG645"/>
  <c r="BF645"/>
  <c r="T645"/>
  <c r="R645"/>
  <c r="P645"/>
  <c r="BI642"/>
  <c r="BH642"/>
  <c r="BG642"/>
  <c r="BF642"/>
  <c r="T642"/>
  <c r="T641"/>
  <c r="R642"/>
  <c r="R641"/>
  <c r="P642"/>
  <c r="P641"/>
  <c r="BI638"/>
  <c r="BH638"/>
  <c r="BG638"/>
  <c r="BF638"/>
  <c r="T638"/>
  <c r="R638"/>
  <c r="P638"/>
  <c r="BI633"/>
  <c r="BH633"/>
  <c r="BG633"/>
  <c r="BF633"/>
  <c r="T633"/>
  <c r="R633"/>
  <c r="P633"/>
  <c r="BI631"/>
  <c r="BH631"/>
  <c r="BG631"/>
  <c r="BF631"/>
  <c r="T631"/>
  <c r="R631"/>
  <c r="P631"/>
  <c r="BI628"/>
  <c r="BH628"/>
  <c r="BG628"/>
  <c r="BF628"/>
  <c r="T628"/>
  <c r="R628"/>
  <c r="P628"/>
  <c r="BI624"/>
  <c r="BH624"/>
  <c r="BG624"/>
  <c r="BF624"/>
  <c r="T624"/>
  <c r="R624"/>
  <c r="P624"/>
  <c r="BI618"/>
  <c r="BH618"/>
  <c r="BG618"/>
  <c r="BF618"/>
  <c r="T618"/>
  <c r="T617"/>
  <c r="R618"/>
  <c r="R617"/>
  <c r="P618"/>
  <c r="P617"/>
  <c r="BI614"/>
  <c r="BH614"/>
  <c r="BG614"/>
  <c r="BF614"/>
  <c r="T614"/>
  <c r="R614"/>
  <c r="P614"/>
  <c r="BI612"/>
  <c r="BH612"/>
  <c r="BG612"/>
  <c r="BF612"/>
  <c r="T612"/>
  <c r="R612"/>
  <c r="P612"/>
  <c r="BI609"/>
  <c r="BH609"/>
  <c r="BG609"/>
  <c r="BF609"/>
  <c r="T609"/>
  <c r="R609"/>
  <c r="P609"/>
  <c r="BI605"/>
  <c r="BH605"/>
  <c r="BG605"/>
  <c r="BF605"/>
  <c r="T605"/>
  <c r="R605"/>
  <c r="P605"/>
  <c r="BI602"/>
  <c r="BH602"/>
  <c r="BG602"/>
  <c r="BF602"/>
  <c r="T602"/>
  <c r="R602"/>
  <c r="P602"/>
  <c r="BI595"/>
  <c r="BH595"/>
  <c r="BG595"/>
  <c r="BF595"/>
  <c r="T595"/>
  <c r="R595"/>
  <c r="P595"/>
  <c r="BI591"/>
  <c r="BH591"/>
  <c r="BG591"/>
  <c r="BF591"/>
  <c r="T591"/>
  <c r="R591"/>
  <c r="P591"/>
  <c r="BI586"/>
  <c r="BH586"/>
  <c r="BG586"/>
  <c r="BF586"/>
  <c r="T586"/>
  <c r="R586"/>
  <c r="P586"/>
  <c r="BI581"/>
  <c r="BH581"/>
  <c r="BG581"/>
  <c r="BF581"/>
  <c r="T581"/>
  <c r="T580"/>
  <c r="R581"/>
  <c r="R580"/>
  <c r="P581"/>
  <c r="P580"/>
  <c r="BI577"/>
  <c r="BH577"/>
  <c r="BG577"/>
  <c r="BF577"/>
  <c r="T577"/>
  <c r="R577"/>
  <c r="P577"/>
  <c r="BI574"/>
  <c r="BH574"/>
  <c r="BG574"/>
  <c r="BF574"/>
  <c r="T574"/>
  <c r="R574"/>
  <c r="P574"/>
  <c r="BI570"/>
  <c r="BH570"/>
  <c r="BG570"/>
  <c r="BF570"/>
  <c r="T570"/>
  <c r="R570"/>
  <c r="P570"/>
  <c r="BI567"/>
  <c r="BH567"/>
  <c r="BG567"/>
  <c r="BF567"/>
  <c r="T567"/>
  <c r="R567"/>
  <c r="P567"/>
  <c r="BI564"/>
  <c r="BH564"/>
  <c r="BG564"/>
  <c r="BF564"/>
  <c r="T564"/>
  <c r="R564"/>
  <c r="P564"/>
  <c r="BI560"/>
  <c r="BH560"/>
  <c r="BG560"/>
  <c r="BF560"/>
  <c r="T560"/>
  <c r="R560"/>
  <c r="P560"/>
  <c r="BI552"/>
  <c r="BH552"/>
  <c r="BG552"/>
  <c r="BF552"/>
  <c r="T552"/>
  <c r="R552"/>
  <c r="P552"/>
  <c r="BI547"/>
  <c r="BH547"/>
  <c r="BG547"/>
  <c r="BF547"/>
  <c r="T547"/>
  <c r="R547"/>
  <c r="P547"/>
  <c r="BI529"/>
  <c r="BH529"/>
  <c r="BG529"/>
  <c r="BF529"/>
  <c r="T529"/>
  <c r="R529"/>
  <c r="P529"/>
  <c r="BI512"/>
  <c r="BH512"/>
  <c r="BG512"/>
  <c r="BF512"/>
  <c r="T512"/>
  <c r="R512"/>
  <c r="P512"/>
  <c r="BI507"/>
  <c r="BH507"/>
  <c r="BG507"/>
  <c r="BF507"/>
  <c r="T507"/>
  <c r="R507"/>
  <c r="P507"/>
  <c r="BI502"/>
  <c r="BH502"/>
  <c r="BG502"/>
  <c r="BF502"/>
  <c r="T502"/>
  <c r="R502"/>
  <c r="P502"/>
  <c r="BI497"/>
  <c r="BH497"/>
  <c r="BG497"/>
  <c r="BF497"/>
  <c r="T497"/>
  <c r="R497"/>
  <c r="P497"/>
  <c r="BI492"/>
  <c r="BH492"/>
  <c r="BG492"/>
  <c r="BF492"/>
  <c r="T492"/>
  <c r="R492"/>
  <c r="P492"/>
  <c r="BI479"/>
  <c r="BH479"/>
  <c r="BG479"/>
  <c r="BF479"/>
  <c r="T479"/>
  <c r="R479"/>
  <c r="P479"/>
  <c r="BI472"/>
  <c r="BH472"/>
  <c r="BG472"/>
  <c r="BF472"/>
  <c r="T472"/>
  <c r="R472"/>
  <c r="P472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4"/>
  <c r="BH454"/>
  <c r="BG454"/>
  <c r="BF454"/>
  <c r="T454"/>
  <c r="R454"/>
  <c r="P454"/>
  <c r="BI449"/>
  <c r="BH449"/>
  <c r="BG449"/>
  <c r="BF449"/>
  <c r="T449"/>
  <c r="R449"/>
  <c r="P449"/>
  <c r="BI446"/>
  <c r="BH446"/>
  <c r="BG446"/>
  <c r="BF446"/>
  <c r="T446"/>
  <c r="R446"/>
  <c r="P446"/>
  <c r="BI438"/>
  <c r="BH438"/>
  <c r="BG438"/>
  <c r="BF438"/>
  <c r="T438"/>
  <c r="R438"/>
  <c r="P438"/>
  <c r="BI431"/>
  <c r="BH431"/>
  <c r="BG431"/>
  <c r="BF431"/>
  <c r="T431"/>
  <c r="R431"/>
  <c r="P431"/>
  <c r="BI419"/>
  <c r="BH419"/>
  <c r="BG419"/>
  <c r="BF419"/>
  <c r="T419"/>
  <c r="R419"/>
  <c r="P419"/>
  <c r="BI416"/>
  <c r="BH416"/>
  <c r="BG416"/>
  <c r="BF416"/>
  <c r="T416"/>
  <c r="R416"/>
  <c r="P416"/>
  <c r="BI402"/>
  <c r="BH402"/>
  <c r="BG402"/>
  <c r="BF402"/>
  <c r="T402"/>
  <c r="R402"/>
  <c r="P402"/>
  <c r="BI388"/>
  <c r="BH388"/>
  <c r="BG388"/>
  <c r="BF388"/>
  <c r="T388"/>
  <c r="R388"/>
  <c r="P388"/>
  <c r="BI368"/>
  <c r="BH368"/>
  <c r="BG368"/>
  <c r="BF368"/>
  <c r="T368"/>
  <c r="R368"/>
  <c r="P368"/>
  <c r="BI355"/>
  <c r="BH355"/>
  <c r="BG355"/>
  <c r="BF355"/>
  <c r="T355"/>
  <c r="R355"/>
  <c r="P355"/>
  <c r="BI342"/>
  <c r="BH342"/>
  <c r="BG342"/>
  <c r="BF342"/>
  <c r="T342"/>
  <c r="R342"/>
  <c r="P342"/>
  <c r="BI338"/>
  <c r="BH338"/>
  <c r="BG338"/>
  <c r="BF338"/>
  <c r="T338"/>
  <c r="R338"/>
  <c r="P338"/>
  <c r="BI329"/>
  <c r="BH329"/>
  <c r="BG329"/>
  <c r="BF329"/>
  <c r="T329"/>
  <c r="R329"/>
  <c r="P329"/>
  <c r="BI320"/>
  <c r="BH320"/>
  <c r="BG320"/>
  <c r="BF320"/>
  <c r="T320"/>
  <c r="R320"/>
  <c r="P320"/>
  <c r="BI316"/>
  <c r="BH316"/>
  <c r="BG316"/>
  <c r="BF316"/>
  <c r="T316"/>
  <c r="R316"/>
  <c r="P316"/>
  <c r="BI310"/>
  <c r="BH310"/>
  <c r="BG310"/>
  <c r="BF310"/>
  <c r="T310"/>
  <c r="R310"/>
  <c r="P310"/>
  <c r="BI288"/>
  <c r="BH288"/>
  <c r="BG288"/>
  <c r="BF288"/>
  <c r="T288"/>
  <c r="R288"/>
  <c r="P288"/>
  <c r="BI285"/>
  <c r="BH285"/>
  <c r="BG285"/>
  <c r="BF285"/>
  <c r="T285"/>
  <c r="R285"/>
  <c r="P285"/>
  <c r="BI274"/>
  <c r="BH274"/>
  <c r="BG274"/>
  <c r="BF274"/>
  <c r="T274"/>
  <c r="R274"/>
  <c r="P274"/>
  <c r="BI271"/>
  <c r="BH271"/>
  <c r="BG271"/>
  <c r="BF271"/>
  <c r="T271"/>
  <c r="R271"/>
  <c r="P271"/>
  <c r="BI260"/>
  <c r="BH260"/>
  <c r="BG260"/>
  <c r="BF260"/>
  <c r="T260"/>
  <c r="R260"/>
  <c r="P260"/>
  <c r="BI255"/>
  <c r="BH255"/>
  <c r="BG255"/>
  <c r="BF255"/>
  <c r="T255"/>
  <c r="R255"/>
  <c r="P255"/>
  <c r="BI245"/>
  <c r="BH245"/>
  <c r="BG245"/>
  <c r="BF245"/>
  <c r="T245"/>
  <c r="R245"/>
  <c r="P245"/>
  <c r="BI240"/>
  <c r="BH240"/>
  <c r="BG240"/>
  <c r="BF240"/>
  <c r="T240"/>
  <c r="R240"/>
  <c r="P240"/>
  <c r="BI235"/>
  <c r="BH235"/>
  <c r="BG235"/>
  <c r="BF235"/>
  <c r="T235"/>
  <c r="R235"/>
  <c r="P235"/>
  <c r="BI228"/>
  <c r="BH228"/>
  <c r="BG228"/>
  <c r="BF228"/>
  <c r="T228"/>
  <c r="R228"/>
  <c r="P228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R206"/>
  <c r="P206"/>
  <c r="BI201"/>
  <c r="BH201"/>
  <c r="BG201"/>
  <c r="BF201"/>
  <c r="T201"/>
  <c r="R201"/>
  <c r="P201"/>
  <c r="BI196"/>
  <c r="BH196"/>
  <c r="BG196"/>
  <c r="BF196"/>
  <c r="T196"/>
  <c r="R196"/>
  <c r="P196"/>
  <c r="BI186"/>
  <c r="BH186"/>
  <c r="BG186"/>
  <c r="BF186"/>
  <c r="T186"/>
  <c r="R186"/>
  <c r="P186"/>
  <c r="BI177"/>
  <c r="BH177"/>
  <c r="BG177"/>
  <c r="BF177"/>
  <c r="T177"/>
  <c r="R177"/>
  <c r="P177"/>
  <c r="BI167"/>
  <c r="BH167"/>
  <c r="BG167"/>
  <c r="BF167"/>
  <c r="T167"/>
  <c r="R167"/>
  <c r="P167"/>
  <c r="BI158"/>
  <c r="BH158"/>
  <c r="BG158"/>
  <c r="BF158"/>
  <c r="T158"/>
  <c r="R158"/>
  <c r="P158"/>
  <c r="BI149"/>
  <c r="BH149"/>
  <c r="BG149"/>
  <c r="BF149"/>
  <c r="T149"/>
  <c r="R149"/>
  <c r="P149"/>
  <c r="BI141"/>
  <c r="BH141"/>
  <c r="BG141"/>
  <c r="BF141"/>
  <c r="T141"/>
  <c r="R141"/>
  <c r="P141"/>
  <c r="BI131"/>
  <c r="BH131"/>
  <c r="BG131"/>
  <c r="BF131"/>
  <c r="T131"/>
  <c r="R131"/>
  <c r="P131"/>
  <c r="BI126"/>
  <c r="BH126"/>
  <c r="BG126"/>
  <c r="BF126"/>
  <c r="T126"/>
  <c r="R126"/>
  <c r="P126"/>
  <c r="BI119"/>
  <c r="BH119"/>
  <c r="BG119"/>
  <c r="BF119"/>
  <c r="T119"/>
  <c r="R119"/>
  <c r="P119"/>
  <c r="BI110"/>
  <c r="BH110"/>
  <c r="BG110"/>
  <c r="BF110"/>
  <c r="T110"/>
  <c r="R110"/>
  <c r="P110"/>
  <c r="BI102"/>
  <c r="BH102"/>
  <c r="BG102"/>
  <c r="BF102"/>
  <c r="T102"/>
  <c r="R102"/>
  <c r="P102"/>
  <c r="J96"/>
  <c r="J95"/>
  <c r="F95"/>
  <c r="F93"/>
  <c r="E91"/>
  <c r="J55"/>
  <c r="J54"/>
  <c r="F54"/>
  <c r="F52"/>
  <c r="E50"/>
  <c r="J18"/>
  <c r="E18"/>
  <c r="F96"/>
  <c r="J17"/>
  <c r="J12"/>
  <c r="J93"/>
  <c r="E7"/>
  <c r="E48"/>
  <c i="1" r="AY60"/>
  <c i="7" r="J37"/>
  <c r="J36"/>
  <c r="J35"/>
  <c i="1" r="AX60"/>
  <c i="7"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T139"/>
  <c r="R140"/>
  <c r="R139"/>
  <c r="P140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6" r="J37"/>
  <c r="J36"/>
  <c i="1" r="AY59"/>
  <c i="6" r="J35"/>
  <c i="1" r="AX59"/>
  <c i="6"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T101"/>
  <c r="R102"/>
  <c r="R101"/>
  <c r="P102"/>
  <c r="P101"/>
  <c r="BI97"/>
  <c r="BH97"/>
  <c r="BG97"/>
  <c r="BF97"/>
  <c r="T97"/>
  <c r="T96"/>
  <c r="R97"/>
  <c r="R96"/>
  <c r="P97"/>
  <c r="P96"/>
  <c r="J91"/>
  <c r="J90"/>
  <c r="F90"/>
  <c r="F88"/>
  <c r="E86"/>
  <c r="J55"/>
  <c r="J54"/>
  <c r="F54"/>
  <c r="F52"/>
  <c r="E50"/>
  <c r="J18"/>
  <c r="E18"/>
  <c r="F55"/>
  <c r="J17"/>
  <c r="J12"/>
  <c r="J52"/>
  <c r="E7"/>
  <c r="E84"/>
  <c i="5" r="J37"/>
  <c r="J36"/>
  <c i="1" r="AY58"/>
  <c i="5" r="J35"/>
  <c i="1" r="AX58"/>
  <c i="5"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T101"/>
  <c r="R102"/>
  <c r="R101"/>
  <c r="P102"/>
  <c r="P101"/>
  <c r="BI97"/>
  <c r="BH97"/>
  <c r="BG97"/>
  <c r="BF97"/>
  <c r="T97"/>
  <c r="T96"/>
  <c r="R97"/>
  <c r="R96"/>
  <c r="P97"/>
  <c r="P96"/>
  <c r="J91"/>
  <c r="J90"/>
  <c r="F90"/>
  <c r="F88"/>
  <c r="E86"/>
  <c r="J55"/>
  <c r="J54"/>
  <c r="F54"/>
  <c r="F52"/>
  <c r="E50"/>
  <c r="J18"/>
  <c r="E18"/>
  <c r="F55"/>
  <c r="J17"/>
  <c r="J12"/>
  <c r="J88"/>
  <c r="E7"/>
  <c r="E84"/>
  <c i="4" r="J37"/>
  <c r="J36"/>
  <c i="1" r="AY57"/>
  <c i="4" r="J35"/>
  <c i="1" r="AX57"/>
  <c i="4"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T148"/>
  <c r="R149"/>
  <c r="R148"/>
  <c r="P149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55"/>
  <c r="J17"/>
  <c r="J12"/>
  <c r="J52"/>
  <c r="E7"/>
  <c r="E86"/>
  <c i="3" r="J37"/>
  <c r="J36"/>
  <c i="1" r="AY56"/>
  <c i="3" r="J35"/>
  <c i="1" r="AX56"/>
  <c i="3"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1"/>
  <c r="BH441"/>
  <c r="BG441"/>
  <c r="BF441"/>
  <c r="T441"/>
  <c r="R441"/>
  <c r="P441"/>
  <c r="BI438"/>
  <c r="BH438"/>
  <c r="BG438"/>
  <c r="BF438"/>
  <c r="T438"/>
  <c r="R438"/>
  <c r="P438"/>
  <c r="BI427"/>
  <c r="BH427"/>
  <c r="BG427"/>
  <c r="BF427"/>
  <c r="T427"/>
  <c r="R427"/>
  <c r="P427"/>
  <c r="BI424"/>
  <c r="BH424"/>
  <c r="BG424"/>
  <c r="BF424"/>
  <c r="T424"/>
  <c r="R424"/>
  <c r="P424"/>
  <c r="BI416"/>
  <c r="BH416"/>
  <c r="BG416"/>
  <c r="BF416"/>
  <c r="T416"/>
  <c r="R416"/>
  <c r="P416"/>
  <c r="BI413"/>
  <c r="BH413"/>
  <c r="BG413"/>
  <c r="BF413"/>
  <c r="T413"/>
  <c r="R413"/>
  <c r="P413"/>
  <c r="BI409"/>
  <c r="BH409"/>
  <c r="BG409"/>
  <c r="BF409"/>
  <c r="T409"/>
  <c r="R409"/>
  <c r="P409"/>
  <c r="BI406"/>
  <c r="BH406"/>
  <c r="BG406"/>
  <c r="BF406"/>
  <c r="T406"/>
  <c r="R406"/>
  <c r="P406"/>
  <c r="BI396"/>
  <c r="BH396"/>
  <c r="BG396"/>
  <c r="BF396"/>
  <c r="T396"/>
  <c r="R396"/>
  <c r="P396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0"/>
  <c r="BH370"/>
  <c r="BG370"/>
  <c r="BF370"/>
  <c r="T370"/>
  <c r="R370"/>
  <c r="P370"/>
  <c r="BI366"/>
  <c r="BH366"/>
  <c r="BG366"/>
  <c r="BF366"/>
  <c r="T366"/>
  <c r="R366"/>
  <c r="P366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2"/>
  <c r="BH352"/>
  <c r="BG352"/>
  <c r="BF352"/>
  <c r="T352"/>
  <c r="R352"/>
  <c r="P352"/>
  <c r="BI349"/>
  <c r="BH349"/>
  <c r="BG349"/>
  <c r="BF349"/>
  <c r="T349"/>
  <c r="R349"/>
  <c r="P349"/>
  <c r="BI343"/>
  <c r="BH343"/>
  <c r="BG343"/>
  <c r="BF343"/>
  <c r="T343"/>
  <c r="R343"/>
  <c r="P343"/>
  <c r="BI339"/>
  <c r="BH339"/>
  <c r="BG339"/>
  <c r="BF339"/>
  <c r="T339"/>
  <c r="R339"/>
  <c r="P339"/>
  <c r="BI332"/>
  <c r="BH332"/>
  <c r="BG332"/>
  <c r="BF332"/>
  <c r="T332"/>
  <c r="T325"/>
  <c r="R332"/>
  <c r="R325"/>
  <c r="P332"/>
  <c r="P325"/>
  <c r="BI326"/>
  <c r="BH326"/>
  <c r="BG326"/>
  <c r="BF326"/>
  <c r="T326"/>
  <c r="R326"/>
  <c r="P326"/>
  <c r="BI321"/>
  <c r="BH321"/>
  <c r="BG321"/>
  <c r="BF321"/>
  <c r="T321"/>
  <c r="T320"/>
  <c r="R321"/>
  <c r="R320"/>
  <c r="P321"/>
  <c r="P320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8"/>
  <c r="BH238"/>
  <c r="BG238"/>
  <c r="BF238"/>
  <c r="T238"/>
  <c r="R238"/>
  <c r="P238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3"/>
  <c r="BH203"/>
  <c r="BG203"/>
  <c r="BF203"/>
  <c r="T203"/>
  <c r="T202"/>
  <c r="R203"/>
  <c r="R202"/>
  <c r="P203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38"/>
  <c r="BH138"/>
  <c r="BG138"/>
  <c r="BF138"/>
  <c r="T138"/>
  <c r="R138"/>
  <c r="P138"/>
  <c r="BI128"/>
  <c r="BH128"/>
  <c r="BG128"/>
  <c r="BF128"/>
  <c r="T128"/>
  <c r="R128"/>
  <c r="P128"/>
  <c r="BI123"/>
  <c r="BH123"/>
  <c r="BG123"/>
  <c r="BF123"/>
  <c r="T123"/>
  <c r="R123"/>
  <c r="P123"/>
  <c r="BI119"/>
  <c r="BH119"/>
  <c r="BG119"/>
  <c r="BF119"/>
  <c r="T119"/>
  <c r="R119"/>
  <c r="P119"/>
  <c r="BI113"/>
  <c r="BH113"/>
  <c r="BG113"/>
  <c r="BF113"/>
  <c r="T113"/>
  <c r="R113"/>
  <c r="P113"/>
  <c r="BI109"/>
  <c r="BH109"/>
  <c r="BG109"/>
  <c r="BF109"/>
  <c r="T109"/>
  <c r="R109"/>
  <c r="P109"/>
  <c r="BI102"/>
  <c r="BH102"/>
  <c r="BG102"/>
  <c r="BF102"/>
  <c r="T102"/>
  <c r="R102"/>
  <c r="P102"/>
  <c r="J96"/>
  <c r="J95"/>
  <c r="F95"/>
  <c r="F93"/>
  <c r="E91"/>
  <c r="J55"/>
  <c r="J54"/>
  <c r="F54"/>
  <c r="F52"/>
  <c r="E50"/>
  <c r="J18"/>
  <c r="E18"/>
  <c r="F55"/>
  <c r="J17"/>
  <c r="J12"/>
  <c r="J93"/>
  <c r="E7"/>
  <c r="E48"/>
  <c i="2" r="J37"/>
  <c r="J36"/>
  <c i="1" r="AY55"/>
  <c i="2" r="J35"/>
  <c i="1" r="AX55"/>
  <c i="2" r="BI98"/>
  <c r="BH98"/>
  <c r="BG98"/>
  <c r="BF98"/>
  <c r="T98"/>
  <c r="T97"/>
  <c r="R98"/>
  <c r="R97"/>
  <c r="P98"/>
  <c r="P97"/>
  <c r="BI93"/>
  <c r="BH93"/>
  <c r="BG93"/>
  <c r="BF93"/>
  <c r="T93"/>
  <c r="R93"/>
  <c r="P93"/>
  <c r="BI89"/>
  <c r="BH89"/>
  <c r="BG89"/>
  <c r="BF89"/>
  <c r="T89"/>
  <c r="R89"/>
  <c r="P89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52"/>
  <c r="E7"/>
  <c r="E72"/>
  <c i="1" r="L50"/>
  <c r="AM50"/>
  <c r="AM49"/>
  <c r="L49"/>
  <c r="AM47"/>
  <c r="L47"/>
  <c r="L45"/>
  <c r="L44"/>
  <c i="11" r="J146"/>
  <c r="J118"/>
  <c r="J92"/>
  <c i="10" r="BK544"/>
  <c i="9" r="J212"/>
  <c r="J176"/>
  <c i="8" r="J659"/>
  <c i="7" r="BK211"/>
  <c i="6" r="J237"/>
  <c r="J171"/>
  <c i="5" r="J142"/>
  <c i="4" r="J276"/>
  <c i="3" r="BK445"/>
  <c r="J119"/>
  <c i="9" r="J112"/>
  <c i="6" r="J252"/>
  <c i="4" r="J203"/>
  <c i="3" r="J339"/>
  <c r="J214"/>
  <c i="10" r="BK208"/>
  <c i="8" r="J547"/>
  <c r="J449"/>
  <c i="7" r="BK106"/>
  <c i="10" r="J225"/>
  <c i="8" r="J628"/>
  <c i="6" r="J250"/>
  <c i="3" r="BK448"/>
  <c i="10" r="BK311"/>
  <c i="6" r="BK202"/>
  <c i="11" r="J100"/>
  <c i="9" r="J184"/>
  <c i="8" r="BK458"/>
  <c i="5" r="J251"/>
  <c i="3" r="J396"/>
  <c i="10" r="BK382"/>
  <c i="9" r="J124"/>
  <c i="8" r="J228"/>
  <c i="6" r="J240"/>
  <c i="5" r="BK142"/>
  <c i="11" r="BK110"/>
  <c i="8" r="BK727"/>
  <c r="BK316"/>
  <c i="5" r="BK151"/>
  <c i="4" r="BK216"/>
  <c i="10" r="BK152"/>
  <c i="8" r="J701"/>
  <c r="BK547"/>
  <c i="7" r="J156"/>
  <c i="5" r="J189"/>
  <c i="4" r="J216"/>
  <c i="3" r="J438"/>
  <c r="J343"/>
  <c i="11" r="BK144"/>
  <c i="9" r="J194"/>
  <c i="8" r="J464"/>
  <c i="6" r="BK121"/>
  <c i="3" r="J255"/>
  <c i="9" r="J170"/>
  <c i="8" r="BK701"/>
  <c i="7" r="BK208"/>
  <c i="4" r="J249"/>
  <c i="3" r="BK349"/>
  <c r="J268"/>
  <c r="BK203"/>
  <c i="9" r="J148"/>
  <c i="7" r="BK161"/>
  <c i="4" r="BK115"/>
  <c i="10" r="BK342"/>
  <c r="BK216"/>
  <c r="J126"/>
  <c i="9" r="J91"/>
  <c i="8" r="BK368"/>
  <c i="7" r="BK186"/>
  <c i="4" r="BK293"/>
  <c r="J196"/>
  <c i="3" r="BK396"/>
  <c r="BK221"/>
  <c i="10" r="BK372"/>
  <c r="BK225"/>
  <c i="1" r="AS54"/>
  <c i="11" r="BK102"/>
  <c i="9" r="BK184"/>
  <c i="8" r="J595"/>
  <c i="11" r="BK106"/>
  <c i="10" r="J541"/>
  <c r="BK99"/>
  <c i="9" r="BK104"/>
  <c i="8" r="BK216"/>
  <c i="5" r="J102"/>
  <c i="3" r="BK383"/>
  <c r="J309"/>
  <c r="J248"/>
  <c r="J192"/>
  <c i="10" r="BK390"/>
  <c i="7" r="J173"/>
  <c i="6" r="J188"/>
  <c i="4" r="J199"/>
  <c r="BK122"/>
  <c i="3" r="J317"/>
  <c r="BK176"/>
  <c i="9" r="BK114"/>
  <c i="8" r="J618"/>
  <c r="J468"/>
  <c r="BK320"/>
  <c i="11" r="BK98"/>
  <c i="10" r="BK304"/>
  <c i="9" r="J220"/>
  <c r="J132"/>
  <c i="8" r="BK468"/>
  <c r="J245"/>
  <c i="7" r="J161"/>
  <c i="6" r="BK188"/>
  <c r="BK97"/>
  <c i="5" r="BK160"/>
  <c i="3" r="BK406"/>
  <c r="BK172"/>
  <c i="10" r="J292"/>
  <c i="8" r="BK577"/>
  <c i="6" r="BK227"/>
  <c r="J110"/>
  <c i="5" r="J224"/>
  <c i="4" r="J236"/>
  <c i="3" r="J199"/>
  <c i="11" r="BK120"/>
  <c i="10" r="J347"/>
  <c r="J258"/>
  <c i="9" r="BK200"/>
  <c r="J104"/>
  <c i="8" r="BK567"/>
  <c r="BK446"/>
  <c r="J149"/>
  <c i="6" r="J142"/>
  <c i="5" r="BK168"/>
  <c i="4" r="BK229"/>
  <c i="9" r="J106"/>
  <c i="5" r="BK133"/>
  <c i="8" r="BK715"/>
  <c i="7" r="BK189"/>
  <c i="10" r="J186"/>
  <c i="8" r="J642"/>
  <c i="7" r="BK132"/>
  <c i="5" r="BK154"/>
  <c i="7" r="J211"/>
  <c i="5" r="BK195"/>
  <c i="3" r="J364"/>
  <c i="11" r="BK108"/>
  <c i="6" r="J202"/>
  <c i="3" r="BK275"/>
  <c i="10" r="J213"/>
  <c i="9" r="BK154"/>
  <c i="7" r="BK214"/>
  <c r="J97"/>
  <c i="6" r="BK110"/>
  <c i="4" r="J172"/>
  <c i="3" r="J123"/>
  <c i="10" r="J429"/>
  <c i="11" r="BK132"/>
  <c i="9" r="J110"/>
  <c i="6" r="J254"/>
  <c i="4" r="BK141"/>
  <c i="3" r="J416"/>
  <c i="11" r="J108"/>
  <c i="9" r="BK94"/>
  <c i="8" r="BK552"/>
  <c i="6" r="BK240"/>
  <c i="10" r="BK361"/>
  <c i="9" r="BK206"/>
  <c i="8" r="J552"/>
  <c r="BK355"/>
  <c r="J206"/>
  <c i="7" r="J140"/>
  <c i="6" r="BK182"/>
  <c i="5" r="BK244"/>
  <c i="4" r="J115"/>
  <c i="3" r="BK231"/>
  <c i="10" r="J301"/>
  <c i="9" r="BK148"/>
  <c i="8" r="BK449"/>
  <c i="6" r="BK117"/>
  <c i="5" r="J217"/>
  <c i="4" r="J157"/>
  <c i="11" r="BK128"/>
  <c i="10" r="J382"/>
  <c r="J262"/>
  <c r="BK186"/>
  <c i="9" r="BK128"/>
  <c i="8" r="J602"/>
  <c r="BK206"/>
  <c i="7" r="BK136"/>
  <c i="6" r="BK107"/>
  <c i="5" r="BK201"/>
  <c i="4" r="J233"/>
  <c i="3" r="BK303"/>
  <c r="BK272"/>
  <c r="BK138"/>
  <c i="11" r="BK148"/>
  <c r="J120"/>
  <c r="BK94"/>
  <c i="10" r="BK469"/>
  <c r="BK307"/>
  <c r="J189"/>
  <c i="9" r="J210"/>
  <c r="BK198"/>
  <c r="J152"/>
  <c r="BK85"/>
  <c i="7" r="J225"/>
  <c r="BK218"/>
  <c i="6" r="J213"/>
  <c i="5" r="J198"/>
  <c i="4" r="BK286"/>
  <c i="3" r="BK152"/>
  <c i="10" r="BK221"/>
  <c i="8" r="J638"/>
  <c r="J329"/>
  <c i="7" r="J132"/>
  <c i="5" r="BK148"/>
  <c i="4" r="BK291"/>
  <c r="J239"/>
  <c i="11" r="J90"/>
  <c i="10" r="BK172"/>
  <c i="8" r="J755"/>
  <c r="BK628"/>
  <c r="J586"/>
  <c r="BK402"/>
  <c i="6" r="J227"/>
  <c r="J107"/>
  <c i="5" r="BK179"/>
  <c i="4" r="J259"/>
  <c r="BK164"/>
  <c i="3" r="BK427"/>
  <c r="BK380"/>
  <c r="BK189"/>
  <c i="11" r="J98"/>
  <c i="10" r="J250"/>
  <c r="J159"/>
  <c i="9" r="BK140"/>
  <c i="8" r="BK255"/>
  <c i="7" r="J117"/>
  <c i="6" r="J139"/>
  <c i="5" r="J148"/>
  <c i="4" r="BK196"/>
  <c i="3" r="BK128"/>
  <c i="10" r="J216"/>
  <c i="9" r="BK162"/>
  <c i="10" r="BK441"/>
  <c i="9" r="J208"/>
  <c i="8" r="BK564"/>
  <c r="J355"/>
  <c i="7" r="J221"/>
  <c i="6" r="BK126"/>
  <c i="5" r="BK139"/>
  <c i="4" r="BK188"/>
  <c r="J122"/>
  <c i="3" r="J326"/>
  <c r="BK251"/>
  <c r="BK208"/>
  <c r="BK113"/>
  <c i="10" r="J298"/>
  <c i="9" r="J138"/>
  <c i="8" r="J310"/>
  <c i="5" r="J192"/>
  <c r="BK110"/>
  <c i="4" r="BK103"/>
  <c i="11" r="BK138"/>
  <c i="10" r="J325"/>
  <c r="BK262"/>
  <c i="3" r="J261"/>
  <c i="10" r="BK203"/>
  <c i="11" r="J144"/>
  <c r="BK122"/>
  <c i="10" r="BK593"/>
  <c r="J446"/>
  <c i="9" r="BK186"/>
  <c r="J150"/>
  <c i="8" r="BK609"/>
  <c r="J110"/>
  <c i="7" r="BK198"/>
  <c i="6" r="J234"/>
  <c i="5" r="J214"/>
  <c r="BK97"/>
  <c i="3" r="J303"/>
  <c i="10" r="BK199"/>
  <c i="9" r="BK130"/>
  <c i="8" r="BK149"/>
  <c i="5" r="BK102"/>
  <c i="4" r="BK126"/>
  <c i="3" r="J231"/>
  <c i="11" r="J122"/>
  <c i="9" r="BK194"/>
  <c r="J82"/>
  <c i="8" r="J577"/>
  <c r="BK329"/>
  <c i="11" r="J116"/>
  <c i="10" r="BK325"/>
  <c r="J221"/>
  <c i="9" r="J158"/>
  <c i="8" r="BK472"/>
  <c r="BK274"/>
  <c r="J131"/>
  <c i="7" r="J95"/>
  <c i="6" r="J117"/>
  <c i="5" r="BK203"/>
  <c i="7" r="BK145"/>
  <c i="4" r="J289"/>
  <c i="9" r="BK166"/>
  <c i="5" r="BK136"/>
  <c i="8" r="BK759"/>
  <c r="J567"/>
  <c i="6" r="J151"/>
  <c i="4" r="BK220"/>
  <c i="8" r="J759"/>
  <c i="7" r="BK223"/>
  <c i="5" r="J126"/>
  <c i="3" r="BK409"/>
  <c i="4" r="J179"/>
  <c i="3" r="BK309"/>
  <c i="10" r="J434"/>
  <c i="8" r="BK618"/>
  <c i="5" r="BK183"/>
  <c i="3" r="BK294"/>
  <c i="10" r="J281"/>
  <c i="11" r="J142"/>
  <c i="10" r="BK295"/>
  <c i="9" r="J118"/>
  <c i="6" r="J194"/>
  <c i="5" r="J107"/>
  <c i="3" r="J227"/>
  <c i="9" r="BK144"/>
  <c i="8" r="BK196"/>
  <c i="6" r="J157"/>
  <c i="4" r="BK99"/>
  <c i="3" r="BK332"/>
  <c r="J275"/>
  <c r="J208"/>
  <c i="10" r="BK351"/>
  <c i="7" r="BK152"/>
  <c i="6" r="BK200"/>
  <c i="4" r="BK212"/>
  <c i="3" r="BK288"/>
  <c i="10" r="BK552"/>
  <c r="J233"/>
  <c i="9" r="J97"/>
  <c i="8" r="J609"/>
  <c r="J102"/>
  <c i="11" r="BK104"/>
  <c i="10" r="J295"/>
  <c i="9" r="J198"/>
  <c i="8" r="BK529"/>
  <c r="BK211"/>
  <c i="7" r="BK165"/>
  <c i="6" r="BK175"/>
  <c i="5" r="J238"/>
  <c i="3" r="BK160"/>
  <c i="10" r="BK247"/>
  <c i="8" r="J502"/>
  <c i="6" r="BK213"/>
  <c i="5" r="BK238"/>
  <c i="4" r="BK233"/>
  <c i="3" r="J109"/>
  <c i="10" r="J277"/>
  <c r="J102"/>
  <c i="8" r="J479"/>
  <c i="6" r="BK254"/>
  <c i="10" r="BK446"/>
  <c i="9" r="J182"/>
  <c i="8" r="J368"/>
  <c i="7" r="J114"/>
  <c i="6" r="J133"/>
  <c i="4" r="J164"/>
  <c i="7" r="BK169"/>
  <c i="5" r="J157"/>
  <c i="4" r="J188"/>
  <c i="3" r="BK211"/>
  <c i="10" r="J315"/>
  <c i="9" r="BK110"/>
  <c i="6" r="BK178"/>
  <c i="4" r="BK259"/>
  <c i="11" r="J84"/>
  <c i="10" r="J164"/>
  <c r="J555"/>
  <c i="8" r="BK462"/>
  <c i="6" r="J175"/>
  <c i="4" r="BK172"/>
  <c i="3" r="BK339"/>
  <c r="BK242"/>
  <c i="10" r="J199"/>
  <c i="9" r="BK102"/>
  <c i="5" r="J129"/>
  <c i="3" r="BK119"/>
  <c i="10" r="BK301"/>
  <c r="BK555"/>
  <c i="8" r="J288"/>
  <c i="6" r="BK237"/>
  <c i="4" r="J282"/>
  <c i="3" r="BK364"/>
  <c r="BK279"/>
  <c r="BK145"/>
  <c i="8" r="J320"/>
  <c i="6" r="J243"/>
  <c i="4" r="J138"/>
  <c i="3" r="J203"/>
  <c i="9" r="BK150"/>
  <c i="8" r="BK631"/>
  <c r="J338"/>
  <c i="6" r="J247"/>
  <c i="9" r="J214"/>
  <c i="8" r="BK338"/>
  <c i="6" r="BK247"/>
  <c i="5" r="J211"/>
  <c i="3" r="J138"/>
  <c i="6" r="BK136"/>
  <c i="4" r="BK226"/>
  <c i="11" r="J88"/>
  <c i="10" r="J239"/>
  <c r="BK531"/>
  <c i="8" r="BK497"/>
  <c i="7" r="J189"/>
  <c i="5" r="J201"/>
  <c i="4" r="BK157"/>
  <c i="8" r="J740"/>
  <c r="J460"/>
  <c i="6" r="BK250"/>
  <c i="4" r="BK289"/>
  <c i="10" r="BK196"/>
  <c i="8" r="J727"/>
  <c r="J458"/>
  <c i="6" r="J200"/>
  <c i="5" r="J183"/>
  <c i="4" r="J161"/>
  <c i="3" r="BK361"/>
  <c r="J172"/>
  <c i="11" r="J86"/>
  <c i="10" r="BK118"/>
  <c i="9" r="BK134"/>
  <c i="8" r="BK310"/>
  <c i="5" r="BK192"/>
  <c i="4" r="J279"/>
  <c i="11" r="J150"/>
  <c i="9" r="J174"/>
  <c r="J216"/>
  <c i="8" r="J167"/>
  <c i="5" r="BK207"/>
  <c i="3" r="J383"/>
  <c r="J298"/>
  <c r="J195"/>
  <c i="10" r="J462"/>
  <c i="9" r="BK136"/>
  <c i="7" r="J145"/>
  <c i="4" r="BK245"/>
  <c i="3" r="J272"/>
  <c i="10" r="J318"/>
  <c r="J135"/>
  <c i="9" r="J180"/>
  <c r="BK82"/>
  <c i="8" r="BK102"/>
  <c i="7" r="BK102"/>
  <c i="4" r="J273"/>
  <c r="BK192"/>
  <c r="BK107"/>
  <c i="3" r="J184"/>
  <c i="10" r="J456"/>
  <c r="BK268"/>
  <c r="BK159"/>
  <c i="11" r="BK100"/>
  <c i="9" r="BK178"/>
  <c i="8" r="BK285"/>
  <c i="7" r="J149"/>
  <c i="6" r="J154"/>
  <c i="4" r="BK241"/>
  <c i="3" r="BK156"/>
  <c i="10" r="BK315"/>
  <c i="8" r="BK119"/>
  <c i="6" r="BK139"/>
  <c i="4" r="J167"/>
  <c i="3" r="J441"/>
  <c i="10" r="J361"/>
  <c i="8" r="BK740"/>
  <c r="BK574"/>
  <c i="7" r="BK149"/>
  <c i="10" r="BK298"/>
  <c i="8" r="J605"/>
  <c i="6" r="BK102"/>
  <c i="3" r="J448"/>
  <c i="10" r="BK286"/>
  <c i="9" r="BK120"/>
  <c i="7" r="J165"/>
  <c i="6" r="BK148"/>
  <c i="4" r="BK138"/>
  <c i="10" r="J143"/>
  <c i="8" r="J466"/>
  <c i="5" r="BK253"/>
  <c i="4" r="J223"/>
  <c i="9" r="BK116"/>
  <c i="8" r="BK614"/>
  <c r="J216"/>
  <c i="6" r="BK113"/>
  <c i="5" r="BK121"/>
  <c i="3" r="J413"/>
  <c r="BK292"/>
  <c i="9" r="BK196"/>
  <c i="8" r="BK342"/>
  <c i="5" r="BK186"/>
  <c i="4" r="J149"/>
  <c i="10" r="BK434"/>
  <c i="9" r="BK156"/>
  <c i="8" r="BK687"/>
  <c r="J158"/>
  <c i="5" r="J110"/>
  <c i="3" r="BK352"/>
  <c r="BK224"/>
  <c i="10" r="BK393"/>
  <c i="9" r="J134"/>
  <c i="5" r="BK214"/>
  <c i="4" r="J119"/>
  <c i="10" r="BK369"/>
  <c r="J192"/>
  <c i="9" r="J196"/>
  <c r="BK126"/>
  <c i="8" r="BK464"/>
  <c r="J196"/>
  <c i="5" r="J151"/>
  <c i="4" r="BK252"/>
  <c r="J111"/>
  <c i="3" r="BK109"/>
  <c i="11" r="BK96"/>
  <c i="10" r="BK292"/>
  <c r="BK126"/>
  <c i="7" r="J121"/>
  <c i="5" r="J117"/>
  <c i="3" r="BK192"/>
  <c i="11" r="J124"/>
  <c i="10" r="BK330"/>
  <c i="8" r="BK221"/>
  <c i="6" r="J210"/>
  <c i="4" r="BK249"/>
  <c i="3" r="BK326"/>
  <c r="J242"/>
  <c r="BK199"/>
  <c i="11" r="BK112"/>
  <c i="7" r="J186"/>
  <c i="6" r="J136"/>
  <c i="4" r="J130"/>
  <c i="3" r="J251"/>
  <c r="BK168"/>
  <c i="8" r="J724"/>
  <c r="J446"/>
  <c i="11" r="BK86"/>
  <c i="10" r="J307"/>
  <c i="9" r="J172"/>
  <c i="8" r="J512"/>
  <c r="BK271"/>
  <c i="7" r="BK179"/>
  <c i="6" r="J191"/>
  <c i="5" r="BK255"/>
  <c r="BK144"/>
  <c i="3" r="J294"/>
  <c i="11" r="J128"/>
  <c i="9" r="BK174"/>
  <c i="8" r="BK492"/>
  <c i="6" r="J113"/>
  <c i="5" r="BK235"/>
  <c r="J179"/>
  <c i="3" r="BK255"/>
  <c i="10" r="BK429"/>
  <c r="BK290"/>
  <c r="BK213"/>
  <c i="9" r="J142"/>
  <c r="BK88"/>
  <c i="8" r="J492"/>
  <c r="BK177"/>
  <c i="6" r="BK185"/>
  <c i="5" r="J232"/>
  <c i="4" r="BK279"/>
  <c i="3" r="BK424"/>
  <c i="9" r="BK168"/>
  <c i="6" r="BK157"/>
  <c i="11" r="BK140"/>
  <c i="8" r="BK581"/>
  <c i="7" r="J136"/>
  <c i="11" r="BK146"/>
  <c i="3" r="J445"/>
  <c i="9" r="J164"/>
  <c r="J168"/>
  <c i="7" r="J192"/>
  <c i="5" r="BK175"/>
  <c i="4" r="J126"/>
  <c i="3" r="BK248"/>
  <c i="2" r="J89"/>
  <c i="9" r="BK158"/>
  <c i="7" r="J202"/>
  <c i="4" r="BK154"/>
  <c i="10" r="J409"/>
  <c i="9" r="BK208"/>
  <c i="8" r="J454"/>
  <c i="4" r="J255"/>
  <c i="3" r="J245"/>
  <c i="10" r="BK401"/>
  <c i="11" r="BK150"/>
  <c r="BK124"/>
  <c r="BK88"/>
  <c i="10" r="BK456"/>
  <c i="9" r="BK192"/>
  <c i="8" r="J255"/>
  <c i="7" r="J208"/>
  <c i="6" r="BK160"/>
  <c i="5" r="BK126"/>
  <c i="3" r="BK416"/>
  <c r="BK102"/>
  <c i="8" r="J472"/>
  <c i="6" r="J102"/>
  <c i="4" r="BK176"/>
  <c i="3" r="J321"/>
  <c r="J224"/>
  <c i="10" r="J311"/>
  <c i="9" r="J100"/>
  <c i="8" r="BK642"/>
  <c r="BK240"/>
  <c i="10" r="J330"/>
  <c i="8" r="J581"/>
  <c i="6" r="BK171"/>
  <c i="10" r="J593"/>
  <c i="9" r="J202"/>
  <c r="BK100"/>
  <c i="7" r="BK194"/>
  <c i="6" r="J178"/>
  <c i="4" r="J291"/>
  <c i="10" r="BK265"/>
  <c i="8" r="J570"/>
  <c i="7" r="BK159"/>
  <c i="5" r="BK157"/>
  <c i="4" r="BK282"/>
  <c i="10" r="J271"/>
  <c i="8" r="J747"/>
  <c r="J624"/>
  <c r="J438"/>
  <c i="6" r="J206"/>
  <c i="4" r="J226"/>
  <c r="BK119"/>
  <c i="3" r="BK238"/>
  <c i="11" r="J132"/>
  <c i="9" r="BK204"/>
  <c r="J128"/>
  <c i="6" r="J216"/>
  <c i="5" r="J154"/>
  <c i="3" r="BK441"/>
  <c i="10" r="BK258"/>
  <c i="9" r="BK138"/>
  <c r="J188"/>
  <c i="5" r="J221"/>
  <c i="3" r="BK313"/>
  <c r="BK123"/>
  <c i="10" r="J284"/>
  <c i="9" r="J88"/>
  <c i="7" r="BK126"/>
  <c i="4" r="BK170"/>
  <c i="11" r="J134"/>
  <c i="10" r="J531"/>
  <c i="9" r="J162"/>
  <c i="11" r="BK114"/>
  <c i="10" r="BK318"/>
  <c i="8" r="BK460"/>
  <c i="7" r="J198"/>
  <c i="5" r="BK107"/>
  <c i="3" r="BK343"/>
  <c r="J221"/>
  <c r="J168"/>
  <c i="10" r="BK340"/>
  <c i="7" r="J129"/>
  <c i="6" r="J129"/>
  <c i="4" r="BK111"/>
  <c i="10" r="BK239"/>
  <c i="8" r="J560"/>
  <c i="7" r="BK110"/>
  <c i="5" r="J207"/>
  <c i="11" r="BK136"/>
  <c i="6" r="BK129"/>
  <c i="4" r="J262"/>
  <c i="8" r="BK167"/>
  <c i="4" r="BK239"/>
  <c i="8" r="BK755"/>
  <c i="7" r="J182"/>
  <c i="4" r="BK161"/>
  <c i="8" r="BK512"/>
  <c i="7" r="BK173"/>
  <c i="5" r="J144"/>
  <c i="4" r="J99"/>
  <c i="3" r="J366"/>
  <c i="10" r="J203"/>
  <c i="8" r="BK186"/>
  <c i="4" r="J206"/>
  <c i="6" r="J185"/>
  <c i="11" r="J140"/>
  <c i="10" r="BK281"/>
  <c i="9" r="J116"/>
  <c i="8" r="BK235"/>
  <c i="7" r="J106"/>
  <c i="5" r="BK189"/>
  <c i="3" r="BK452"/>
  <c i="11" r="J104"/>
  <c i="10" r="BK450"/>
  <c i="9" r="J190"/>
  <c r="BK91"/>
  <c i="7" r="BK117"/>
  <c i="5" r="J203"/>
  <c i="3" r="BK298"/>
  <c r="J218"/>
  <c i="11" r="J102"/>
  <c i="9" r="J122"/>
  <c i="7" r="BK114"/>
  <c i="4" r="J192"/>
  <c i="3" r="J452"/>
  <c r="BK195"/>
  <c i="10" r="J393"/>
  <c i="8" r="J614"/>
  <c r="BK260"/>
  <c i="7" r="BK129"/>
  <c i="6" r="J126"/>
  <c i="5" r="J253"/>
  <c i="4" r="J252"/>
  <c i="3" r="J284"/>
  <c i="10" r="J351"/>
  <c i="9" r="J218"/>
  <c r="BK106"/>
  <c i="7" r="BK176"/>
  <c i="6" r="J97"/>
  <c i="5" r="BK198"/>
  <c i="4" r="J145"/>
  <c i="2" r="BK98"/>
  <c i="10" r="J413"/>
  <c r="J286"/>
  <c r="J208"/>
  <c i="9" r="J136"/>
  <c i="8" r="BK624"/>
  <c r="BK502"/>
  <c r="J419"/>
  <c r="J141"/>
  <c i="6" r="J160"/>
  <c i="5" r="BK248"/>
  <c i="4" r="J293"/>
  <c i="3" r="J406"/>
  <c i="5" r="J235"/>
  <c i="4" r="J107"/>
  <c i="8" r="BK724"/>
  <c i="7" r="J179"/>
  <c i="5" r="J113"/>
  <c i="10" r="BK437"/>
  <c i="8" r="BK638"/>
  <c r="J529"/>
  <c i="6" r="BK191"/>
  <c i="4" r="BK270"/>
  <c i="3" r="J386"/>
  <c i="10" r="BK409"/>
  <c i="9" r="J178"/>
  <c i="6" r="BK223"/>
  <c i="3" r="BK438"/>
  <c i="8" r="BK570"/>
  <c i="4" r="J220"/>
  <c i="3" r="BK284"/>
  <c i="10" r="BK585"/>
  <c i="7" r="J223"/>
  <c i="3" r="J189"/>
  <c i="10" r="BK271"/>
  <c i="8" r="BK602"/>
  <c i="5" r="BK113"/>
  <c i="2" r="J93"/>
  <c i="10" r="J342"/>
  <c i="9" r="BK180"/>
  <c i="10" r="BK500"/>
  <c i="8" r="J271"/>
  <c i="7" r="J194"/>
  <c i="5" r="J175"/>
  <c i="3" r="J292"/>
  <c i="11" r="BK116"/>
  <c i="8" r="J274"/>
  <c i="5" r="J195"/>
  <c i="3" r="BK386"/>
  <c r="J264"/>
  <c r="J211"/>
  <c r="J113"/>
  <c i="9" r="J154"/>
  <c i="7" r="J126"/>
  <c i="6" r="J168"/>
  <c i="4" r="BK149"/>
  <c i="3" r="BK413"/>
  <c i="10" r="J236"/>
  <c i="8" r="BK747"/>
  <c r="BK586"/>
  <c i="7" r="BK156"/>
  <c i="10" r="J441"/>
  <c r="BK143"/>
  <c i="9" r="BK97"/>
  <c i="8" r="BK388"/>
  <c r="J186"/>
  <c i="6" r="BK216"/>
  <c i="5" r="J164"/>
  <c i="3" r="J288"/>
  <c i="9" r="J108"/>
  <c i="6" r="BK133"/>
  <c i="3" r="J145"/>
  <c i="10" r="BK250"/>
  <c r="BK541"/>
  <c i="9" r="BK170"/>
  <c i="8" r="J201"/>
  <c i="6" r="BK231"/>
  <c i="5" r="BK117"/>
  <c i="11" r="BK90"/>
  <c i="8" r="J673"/>
  <c r="BK201"/>
  <c i="5" r="BK129"/>
  <c i="10" r="J336"/>
  <c i="8" r="J743"/>
  <c r="BK595"/>
  <c i="5" r="J136"/>
  <c i="3" r="BK305"/>
  <c i="10" r="BK233"/>
  <c i="9" r="BK132"/>
  <c r="J126"/>
  <c i="8" r="J126"/>
  <c i="5" r="J121"/>
  <c i="4" r="J154"/>
  <c i="3" r="BK321"/>
  <c r="BK218"/>
  <c i="11" r="J106"/>
  <c i="9" r="J140"/>
  <c i="6" r="BK168"/>
  <c i="4" r="J141"/>
  <c i="3" r="J128"/>
  <c i="10" r="BK322"/>
  <c r="J172"/>
  <c i="9" r="J166"/>
  <c r="BK118"/>
  <c i="7" r="J218"/>
  <c i="5" r="BK251"/>
  <c i="4" r="J270"/>
  <c r="BK182"/>
  <c r="BK167"/>
  <c i="3" r="J358"/>
  <c i="2" r="BK89"/>
  <c i="11" r="J130"/>
  <c i="10" r="J290"/>
  <c i="8" r="BK245"/>
  <c i="5" r="J160"/>
  <c i="3" r="J380"/>
  <c r="J305"/>
  <c r="BK227"/>
  <c r="J176"/>
  <c i="9" r="J206"/>
  <c i="8" r="BK673"/>
  <c r="J564"/>
  <c r="BK288"/>
  <c i="10" r="J450"/>
  <c i="8" r="BK438"/>
  <c i="6" r="J197"/>
  <c i="9" r="J120"/>
  <c i="8" r="J462"/>
  <c i="6" r="J144"/>
  <c i="4" r="J212"/>
  <c i="10" r="BK277"/>
  <c i="9" r="J114"/>
  <c i="7" r="BK221"/>
  <c i="6" r="J223"/>
  <c i="4" r="J245"/>
  <c i="10" r="BK274"/>
  <c i="8" r="BK633"/>
  <c i="5" r="J248"/>
  <c i="3" r="BK214"/>
  <c i="10" r="J109"/>
  <c i="8" r="BK659"/>
  <c r="BK419"/>
  <c i="4" r="J266"/>
  <c i="2" r="J85"/>
  <c i="10" r="BK192"/>
  <c i="9" r="BK218"/>
  <c i="8" r="BK416"/>
  <c i="6" r="BK144"/>
  <c i="4" r="BK223"/>
  <c i="3" r="J332"/>
  <c i="9" r="J146"/>
  <c i="5" r="J255"/>
  <c i="4" r="J135"/>
  <c i="10" r="J338"/>
  <c i="11" r="J138"/>
  <c i="10" r="BK462"/>
  <c i="9" r="BK164"/>
  <c i="8" r="J240"/>
  <c i="7" r="BK192"/>
  <c i="5" r="J241"/>
  <c i="4" r="BK185"/>
  <c i="2" r="BK85"/>
  <c i="8" r="BK479"/>
  <c i="7" r="BK97"/>
  <c i="4" r="BK255"/>
  <c i="3" r="J349"/>
  <c r="BK264"/>
  <c i="10" r="J99"/>
  <c i="8" r="J645"/>
  <c r="J342"/>
  <c i="6" r="BK252"/>
  <c i="10" r="J469"/>
  <c i="9" r="BK142"/>
  <c i="8" r="J507"/>
  <c r="BK228"/>
  <c r="BK110"/>
  <c i="6" r="BK243"/>
  <c r="J121"/>
  <c i="4" r="BK236"/>
  <c i="9" r="BK216"/>
  <c i="8" r="J211"/>
  <c i="4" r="J229"/>
  <c i="11" r="BK118"/>
  <c i="9" r="BK108"/>
  <c i="8" r="J497"/>
  <c r="J388"/>
  <c i="6" r="BK210"/>
  <c i="5" r="BK224"/>
  <c i="3" r="J427"/>
  <c i="6" r="BK234"/>
  <c i="3" r="J180"/>
  <c i="11" r="BK130"/>
  <c i="8" r="BK126"/>
  <c i="4" r="BK199"/>
  <c i="9" r="BK190"/>
  <c i="10" r="BK135"/>
  <c i="8" r="BK560"/>
  <c i="5" r="J228"/>
  <c i="3" r="BK370"/>
  <c r="J152"/>
  <c i="10" r="BK109"/>
  <c i="8" r="BK507"/>
  <c i="4" r="J241"/>
  <c i="10" r="BK347"/>
  <c r="BK102"/>
  <c i="6" r="BK197"/>
  <c i="3" r="BK268"/>
  <c i="11" r="J114"/>
  <c i="10" r="J152"/>
  <c i="11" r="J148"/>
  <c r="J126"/>
  <c r="J94"/>
  <c i="10" r="J585"/>
  <c i="9" r="BK220"/>
  <c r="BK182"/>
  <c r="J156"/>
  <c i="8" r="J715"/>
  <c r="BK131"/>
  <c i="7" r="BK205"/>
  <c r="J159"/>
  <c i="6" r="BK220"/>
  <c r="BK151"/>
  <c i="5" r="J139"/>
  <c i="4" r="J103"/>
  <c i="3" r="J160"/>
  <c i="2" r="J98"/>
  <c i="9" r="BK176"/>
  <c i="7" r="J169"/>
  <c i="5" r="BK228"/>
  <c i="3" r="J361"/>
  <c r="J301"/>
  <c r="BK180"/>
  <c i="10" r="J552"/>
  <c i="7" r="J214"/>
  <c i="6" r="J231"/>
  <c i="4" r="J208"/>
  <c i="3" r="BK261"/>
  <c i="10" r="J265"/>
  <c i="8" r="J591"/>
  <c r="J235"/>
  <c i="10" r="J390"/>
  <c i="9" r="J94"/>
  <c i="3" r="J313"/>
  <c r="J149"/>
  <c r="J102"/>
  <c i="11" r="BK142"/>
  <c r="J112"/>
  <c i="10" r="J544"/>
  <c r="J437"/>
  <c r="BK284"/>
  <c i="9" r="BK212"/>
  <c r="J204"/>
  <c r="BK172"/>
  <c r="BK112"/>
  <c i="8" r="BK158"/>
  <c i="7" r="J176"/>
  <c i="6" r="J164"/>
  <c i="5" r="J168"/>
  <c i="4" r="J182"/>
  <c i="11" r="BK92"/>
  <c i="9" r="BK122"/>
  <c i="8" r="BK605"/>
  <c r="J416"/>
  <c i="7" r="J152"/>
  <c i="5" r="J244"/>
  <c i="4" r="J286"/>
  <c r="BK145"/>
  <c i="10" r="J340"/>
  <c i="9" r="J144"/>
  <c i="8" r="BK645"/>
  <c r="J612"/>
  <c r="BK431"/>
  <c r="J221"/>
  <c i="7" r="J110"/>
  <c i="6" r="BK194"/>
  <c i="5" r="J186"/>
  <c i="4" r="BK262"/>
  <c r="J185"/>
  <c i="3" r="BK450"/>
  <c r="J370"/>
  <c r="BK184"/>
  <c i="11" r="J96"/>
  <c i="10" r="BK164"/>
  <c i="9" r="J186"/>
  <c r="J85"/>
  <c i="7" r="BK225"/>
  <c i="6" r="BK154"/>
  <c i="5" r="BK164"/>
  <c i="3" r="J450"/>
  <c i="11" r="BK134"/>
  <c i="10" r="BK338"/>
  <c r="BK189"/>
  <c i="9" r="J160"/>
  <c i="8" r="J631"/>
  <c i="9" r="BK210"/>
  <c i="8" r="BK743"/>
  <c r="BK454"/>
  <c r="J260"/>
  <c i="6" r="BK206"/>
  <c i="5" r="BK171"/>
  <c i="4" r="J176"/>
  <c i="3" r="BK358"/>
  <c r="BK301"/>
  <c r="J238"/>
  <c r="J164"/>
  <c i="11" r="BK126"/>
  <c i="10" r="J372"/>
  <c i="9" r="BK146"/>
  <c i="8" r="J574"/>
  <c i="6" r="J148"/>
  <c i="5" r="J133"/>
  <c i="4" r="BK203"/>
  <c i="3" r="J279"/>
  <c i="10" r="BK413"/>
  <c r="BK336"/>
  <c r="J268"/>
  <c i="9" r="J200"/>
  <c i="8" r="J633"/>
  <c r="BK141"/>
  <c i="7" r="J205"/>
  <c i="5" r="BK221"/>
  <c i="4" r="BK266"/>
  <c r="J170"/>
  <c r="BK130"/>
  <c i="3" r="BK164"/>
  <c i="10" r="J369"/>
  <c r="J196"/>
  <c i="9" r="BK202"/>
  <c r="J102"/>
  <c i="8" r="BK466"/>
  <c r="J177"/>
  <c i="7" r="BK202"/>
  <c r="BK95"/>
  <c i="6" r="J182"/>
  <c i="5" r="J171"/>
  <c i="4" r="BK135"/>
  <c i="3" r="J409"/>
  <c r="BK149"/>
  <c i="11" r="J136"/>
  <c i="10" r="J247"/>
  <c i="8" r="J431"/>
  <c i="6" r="BK164"/>
  <c i="4" r="BK179"/>
  <c i="3" r="J352"/>
  <c r="BK258"/>
  <c r="J156"/>
  <c i="8" r="J285"/>
  <c i="6" r="J220"/>
  <c i="3" r="J424"/>
  <c i="11" r="BK84"/>
  <c i="9" r="BK160"/>
  <c i="8" r="J687"/>
  <c r="J316"/>
  <c i="2" r="F34"/>
  <c i="5" r="BK217"/>
  <c i="3" r="BK317"/>
  <c i="9" r="BK188"/>
  <c i="7" r="BK182"/>
  <c i="5" r="BK232"/>
  <c i="2" r="BK93"/>
  <c i="10" r="BK236"/>
  <c i="8" r="BK612"/>
  <c r="J402"/>
  <c i="5" r="BK241"/>
  <c i="4" r="BK206"/>
  <c i="9" r="BK214"/>
  <c i="8" r="BK591"/>
  <c i="6" r="BK142"/>
  <c i="4" r="BK276"/>
  <c i="10" r="J322"/>
  <c i="9" r="J130"/>
  <c i="7" r="J102"/>
  <c i="5" r="J97"/>
  <c i="10" r="J304"/>
  <c i="9" r="BK152"/>
  <c i="8" r="J119"/>
  <c i="5" r="BK211"/>
  <c i="3" r="BK366"/>
  <c r="J258"/>
  <c i="11" r="J110"/>
  <c i="9" r="J192"/>
  <c i="7" r="BK140"/>
  <c i="4" r="BK273"/>
  <c i="3" r="BK245"/>
  <c i="10" r="J401"/>
  <c r="J274"/>
  <c r="J118"/>
  <c i="9" r="BK124"/>
  <c i="7" r="BK121"/>
  <c i="4" r="BK208"/>
  <c i="10" r="J500"/>
  <c l="1" r="P261"/>
  <c i="3" r="P151"/>
  <c r="P278"/>
  <c r="T412"/>
  <c i="4" r="T121"/>
  <c r="T175"/>
  <c r="BK244"/>
  <c r="J244"/>
  <c r="J74"/>
  <c i="5" r="BK125"/>
  <c r="J125"/>
  <c r="J66"/>
  <c r="T163"/>
  <c r="BK227"/>
  <c r="J227"/>
  <c r="J73"/>
  <c i="6" r="T106"/>
  <c r="T95"/>
  <c r="T147"/>
  <c r="T174"/>
  <c r="R246"/>
  <c i="7" r="T101"/>
  <c r="T197"/>
  <c i="8" r="R341"/>
  <c r="R644"/>
  <c i="9" r="T81"/>
  <c r="T80"/>
  <c i="10" r="T151"/>
  <c r="BK350"/>
  <c r="J350"/>
  <c r="J72"/>
  <c i="3" r="R101"/>
  <c r="R217"/>
  <c r="R267"/>
  <c r="R297"/>
  <c r="R412"/>
  <c i="4" r="T106"/>
  <c r="R160"/>
  <c r="P219"/>
  <c r="BK285"/>
  <c r="J285"/>
  <c r="J76"/>
  <c i="6" r="R106"/>
  <c r="R95"/>
  <c r="T125"/>
  <c r="T181"/>
  <c i="7" r="BK125"/>
  <c r="J125"/>
  <c r="J64"/>
  <c r="T217"/>
  <c i="8" r="T437"/>
  <c r="BK594"/>
  <c r="J594"/>
  <c r="J72"/>
  <c i="9" r="R81"/>
  <c r="R80"/>
  <c i="10" r="R98"/>
  <c r="P224"/>
  <c r="T412"/>
  <c i="2" r="R84"/>
  <c r="R83"/>
  <c r="R82"/>
  <c i="3" r="T151"/>
  <c r="T217"/>
  <c r="T297"/>
  <c r="T369"/>
  <c i="4" r="R106"/>
  <c r="P191"/>
  <c r="BK211"/>
  <c r="J211"/>
  <c r="J72"/>
  <c r="BK265"/>
  <c r="J265"/>
  <c r="J75"/>
  <c i="5" r="R182"/>
  <c i="6" r="BK132"/>
  <c r="J132"/>
  <c r="J67"/>
  <c r="BK174"/>
  <c r="J174"/>
  <c r="J70"/>
  <c r="BK246"/>
  <c r="J246"/>
  <c r="J74"/>
  <c i="7" r="R101"/>
  <c r="BK144"/>
  <c r="J144"/>
  <c r="J67"/>
  <c r="R155"/>
  <c r="R197"/>
  <c i="8" r="P195"/>
  <c r="P319"/>
  <c r="BK623"/>
  <c r="J623"/>
  <c r="J75"/>
  <c i="10" r="R108"/>
  <c r="R261"/>
  <c r="T329"/>
  <c i="8" r="T101"/>
  <c r="T644"/>
  <c i="10" r="BK98"/>
  <c r="J98"/>
  <c r="J61"/>
  <c r="T108"/>
  <c r="R185"/>
  <c r="T261"/>
  <c r="P350"/>
  <c r="R412"/>
  <c r="P584"/>
  <c i="3" r="BK151"/>
  <c r="J151"/>
  <c r="J63"/>
  <c r="T207"/>
  <c r="R278"/>
  <c r="BK338"/>
  <c r="J338"/>
  <c r="J76"/>
  <c r="BK412"/>
  <c r="J412"/>
  <c r="J78"/>
  <c i="4" r="BK98"/>
  <c r="J98"/>
  <c r="J61"/>
  <c r="T98"/>
  <c r="R121"/>
  <c r="BK153"/>
  <c r="R175"/>
  <c r="R191"/>
  <c r="P202"/>
  <c r="R211"/>
  <c r="P244"/>
  <c i="5" r="P132"/>
  <c r="R206"/>
  <c i="6" r="P125"/>
  <c r="R163"/>
  <c r="R205"/>
  <c i="7" r="R125"/>
  <c r="BK172"/>
  <c r="J172"/>
  <c r="J70"/>
  <c i="8" r="T341"/>
  <c r="T585"/>
  <c r="P623"/>
  <c r="R746"/>
  <c i="10" r="BK108"/>
  <c r="J108"/>
  <c r="J62"/>
  <c r="T185"/>
  <c r="R207"/>
  <c r="R350"/>
  <c i="2" r="BK84"/>
  <c r="J84"/>
  <c r="J61"/>
  <c i="3" r="T101"/>
  <c r="T188"/>
  <c r="BK217"/>
  <c r="J217"/>
  <c r="J68"/>
  <c r="T278"/>
  <c i="4" r="P106"/>
  <c r="BK191"/>
  <c r="J191"/>
  <c r="J70"/>
  <c r="P211"/>
  <c r="T265"/>
  <c i="5" r="T147"/>
  <c r="T206"/>
  <c i="6" r="R147"/>
  <c r="R174"/>
  <c r="P246"/>
  <c i="7" r="R94"/>
  <c i="8" r="R101"/>
  <c r="R254"/>
  <c r="P309"/>
  <c r="T319"/>
  <c r="T563"/>
  <c r="P585"/>
  <c r="R594"/>
  <c r="R623"/>
  <c i="10" r="P185"/>
  <c r="P207"/>
  <c r="P310"/>
  <c r="BK412"/>
  <c r="J412"/>
  <c r="J73"/>
  <c r="R584"/>
  <c i="3" r="R151"/>
  <c r="P217"/>
  <c r="P267"/>
  <c r="P308"/>
  <c r="P412"/>
  <c i="4" r="R134"/>
  <c r="BK175"/>
  <c r="J175"/>
  <c r="J69"/>
  <c r="R202"/>
  <c r="P265"/>
  <c i="5" r="P147"/>
  <c r="T174"/>
  <c r="T247"/>
  <c i="6" r="BK106"/>
  <c r="J106"/>
  <c r="J63"/>
  <c r="T132"/>
  <c r="P226"/>
  <c i="7" r="P116"/>
  <c r="P172"/>
  <c i="8" r="BK101"/>
  <c r="J101"/>
  <c r="J61"/>
  <c r="T254"/>
  <c r="R309"/>
  <c r="R319"/>
  <c r="R563"/>
  <c r="P594"/>
  <c i="10" r="BK224"/>
  <c r="J224"/>
  <c r="J68"/>
  <c r="R310"/>
  <c r="P412"/>
  <c r="T584"/>
  <c i="3" r="BK101"/>
  <c r="J101"/>
  <c r="J61"/>
  <c r="BK188"/>
  <c r="J188"/>
  <c r="J64"/>
  <c r="R241"/>
  <c r="BK308"/>
  <c r="J308"/>
  <c r="J73"/>
  <c i="4" r="BK134"/>
  <c r="J134"/>
  <c r="J64"/>
  <c r="T153"/>
  <c r="T244"/>
  <c i="5" r="R106"/>
  <c r="R95"/>
  <c r="R132"/>
  <c r="P163"/>
  <c r="BK206"/>
  <c r="J206"/>
  <c r="J72"/>
  <c r="BK247"/>
  <c r="J247"/>
  <c r="J74"/>
  <c i="6" r="R132"/>
  <c r="P163"/>
  <c r="BK181"/>
  <c r="J181"/>
  <c r="J71"/>
  <c r="R226"/>
  <c i="7" r="BK116"/>
  <c r="J116"/>
  <c r="J63"/>
  <c r="BK155"/>
  <c r="J155"/>
  <c r="J68"/>
  <c r="T164"/>
  <c r="P217"/>
  <c i="8" r="BK437"/>
  <c r="J437"/>
  <c r="J67"/>
  <c r="R585"/>
  <c r="T608"/>
  <c r="BK746"/>
  <c r="J746"/>
  <c r="J78"/>
  <c i="10" r="P151"/>
  <c r="T310"/>
  <c i="3" r="P127"/>
  <c r="P241"/>
  <c r="P369"/>
  <c i="4" r="BK121"/>
  <c r="J121"/>
  <c r="J63"/>
  <c r="BK160"/>
  <c r="J160"/>
  <c r="J68"/>
  <c r="BK202"/>
  <c r="J202"/>
  <c r="J71"/>
  <c r="T211"/>
  <c r="P285"/>
  <c i="5" r="T132"/>
  <c r="R163"/>
  <c r="T182"/>
  <c r="P247"/>
  <c i="6" r="T226"/>
  <c i="7" r="T94"/>
  <c r="R116"/>
  <c r="P144"/>
  <c r="R164"/>
  <c r="BK217"/>
  <c r="J217"/>
  <c r="J72"/>
  <c i="8" r="BK195"/>
  <c r="J195"/>
  <c r="J62"/>
  <c r="P437"/>
  <c r="T623"/>
  <c r="P746"/>
  <c i="10" r="T224"/>
  <c r="BK329"/>
  <c r="J329"/>
  <c r="J71"/>
  <c r="R468"/>
  <c i="2" r="T84"/>
  <c r="T83"/>
  <c r="T82"/>
  <c i="3" r="R127"/>
  <c r="BK207"/>
  <c r="T267"/>
  <c r="T308"/>
  <c r="R338"/>
  <c r="R444"/>
  <c i="4" r="P98"/>
  <c r="P121"/>
  <c r="T160"/>
  <c r="T202"/>
  <c i="5" r="BK106"/>
  <c r="J106"/>
  <c r="J63"/>
  <c r="T125"/>
  <c r="R147"/>
  <c r="BK182"/>
  <c r="J182"/>
  <c r="J71"/>
  <c r="P206"/>
  <c r="R227"/>
  <c i="6" r="BK125"/>
  <c r="J125"/>
  <c r="J66"/>
  <c r="BK205"/>
  <c r="J205"/>
  <c r="J72"/>
  <c i="7" r="T125"/>
  <c r="R144"/>
  <c r="T172"/>
  <c i="8" r="P254"/>
  <c r="BK644"/>
  <c r="J644"/>
  <c r="J77"/>
  <c i="10" r="BK151"/>
  <c r="J151"/>
  <c r="J63"/>
  <c r="T350"/>
  <c r="BK584"/>
  <c r="J584"/>
  <c r="J76"/>
  <c i="3" r="P101"/>
  <c r="BK241"/>
  <c r="J241"/>
  <c r="J69"/>
  <c r="R369"/>
  <c i="4" r="P134"/>
  <c r="R153"/>
  <c r="BK219"/>
  <c r="J219"/>
  <c r="J73"/>
  <c r="R285"/>
  <c i="5" r="P106"/>
  <c r="P95"/>
  <c r="P125"/>
  <c r="BK147"/>
  <c r="J147"/>
  <c r="J68"/>
  <c r="R174"/>
  <c i="6" r="P132"/>
  <c r="BK226"/>
  <c r="J226"/>
  <c r="J73"/>
  <c i="7" r="P101"/>
  <c r="T116"/>
  <c r="P155"/>
  <c r="P164"/>
  <c r="P197"/>
  <c i="8" r="R195"/>
  <c r="P341"/>
  <c r="BK563"/>
  <c r="J563"/>
  <c r="J68"/>
  <c r="BK608"/>
  <c r="J608"/>
  <c r="J73"/>
  <c i="10" r="T98"/>
  <c r="T97"/>
  <c r="T207"/>
  <c i="6" r="R125"/>
  <c r="P205"/>
  <c i="7" r="P94"/>
  <c r="R172"/>
  <c i="8" r="P101"/>
  <c r="R437"/>
  <c r="P644"/>
  <c i="9" r="P81"/>
  <c r="P80"/>
  <c i="1" r="AU62"/>
  <c i="10" r="BK261"/>
  <c r="J261"/>
  <c r="J69"/>
  <c r="R329"/>
  <c i="3" r="T127"/>
  <c r="T241"/>
  <c r="P297"/>
  <c r="T338"/>
  <c r="BK444"/>
  <c r="J444"/>
  <c r="J79"/>
  <c i="4" r="R98"/>
  <c r="R97"/>
  <c r="P160"/>
  <c r="R244"/>
  <c i="5" r="P182"/>
  <c r="R247"/>
  <c i="6" r="BK163"/>
  <c r="J163"/>
  <c r="J69"/>
  <c r="R181"/>
  <c i="8" r="BK254"/>
  <c r="J254"/>
  <c r="J63"/>
  <c r="BK319"/>
  <c r="J319"/>
  <c r="J65"/>
  <c r="P608"/>
  <c i="9" r="BK81"/>
  <c r="J81"/>
  <c r="J60"/>
  <c i="10" r="P98"/>
  <c r="P468"/>
  <c i="2" r="P84"/>
  <c r="P83"/>
  <c r="P82"/>
  <c i="1" r="AU55"/>
  <c i="3" r="BK127"/>
  <c r="J127"/>
  <c r="J62"/>
  <c r="R188"/>
  <c r="P207"/>
  <c r="BK278"/>
  <c r="J278"/>
  <c r="J71"/>
  <c r="R308"/>
  <c r="BK369"/>
  <c r="J369"/>
  <c r="J77"/>
  <c r="T444"/>
  <c i="4" r="P153"/>
  <c r="R219"/>
  <c r="T285"/>
  <c i="5" r="T106"/>
  <c r="T95"/>
  <c r="R125"/>
  <c r="R124"/>
  <c r="BK174"/>
  <c r="J174"/>
  <c r="J70"/>
  <c r="T227"/>
  <c i="6" r="BK147"/>
  <c r="J147"/>
  <c r="J68"/>
  <c r="P174"/>
  <c r="T246"/>
  <c i="7" r="BK94"/>
  <c r="T155"/>
  <c r="R217"/>
  <c i="8" r="T195"/>
  <c r="BK309"/>
  <c r="J309"/>
  <c r="J64"/>
  <c r="T309"/>
  <c r="P563"/>
  <c r="R608"/>
  <c r="T746"/>
  <c i="10" r="R151"/>
  <c r="BK207"/>
  <c r="BK468"/>
  <c r="J468"/>
  <c r="J75"/>
  <c i="3" r="P188"/>
  <c r="R207"/>
  <c r="R206"/>
  <c r="BK267"/>
  <c r="J267"/>
  <c r="J70"/>
  <c r="BK297"/>
  <c r="J297"/>
  <c r="J72"/>
  <c r="P338"/>
  <c r="P444"/>
  <c i="4" r="BK106"/>
  <c r="J106"/>
  <c r="J62"/>
  <c r="T134"/>
  <c r="P175"/>
  <c r="T191"/>
  <c r="T219"/>
  <c r="R265"/>
  <c i="5" r="BK132"/>
  <c r="J132"/>
  <c r="J67"/>
  <c r="BK163"/>
  <c r="J163"/>
  <c r="J69"/>
  <c r="P174"/>
  <c r="P227"/>
  <c i="6" r="P106"/>
  <c r="P95"/>
  <c r="P147"/>
  <c r="T163"/>
  <c r="P181"/>
  <c r="T205"/>
  <c i="7" r="BK101"/>
  <c r="J101"/>
  <c r="J62"/>
  <c r="P125"/>
  <c r="T144"/>
  <c r="T143"/>
  <c r="BK164"/>
  <c r="J164"/>
  <c r="J69"/>
  <c r="BK197"/>
  <c r="J197"/>
  <c r="J71"/>
  <c i="8" r="BK341"/>
  <c r="J341"/>
  <c r="J66"/>
  <c r="BK585"/>
  <c r="T594"/>
  <c i="10" r="P108"/>
  <c r="BK185"/>
  <c r="J185"/>
  <c r="J64"/>
  <c r="R224"/>
  <c r="BK310"/>
  <c r="J310"/>
  <c r="J70"/>
  <c r="P329"/>
  <c r="T468"/>
  <c i="11" r="BK83"/>
  <c r="J83"/>
  <c r="J61"/>
  <c r="P83"/>
  <c r="P82"/>
  <c r="P81"/>
  <c i="1" r="AU64"/>
  <c i="11" r="R83"/>
  <c r="R82"/>
  <c r="R81"/>
  <c r="T83"/>
  <c r="T82"/>
  <c r="T81"/>
  <c i="10" r="J90"/>
  <c r="BE199"/>
  <c r="BE247"/>
  <c r="BE271"/>
  <c r="BE409"/>
  <c r="BE441"/>
  <c r="BE462"/>
  <c i="3" r="F96"/>
  <c r="BE149"/>
  <c r="BE208"/>
  <c r="BE298"/>
  <c i="4" r="BE115"/>
  <c r="BE119"/>
  <c r="BE154"/>
  <c r="BE157"/>
  <c r="BE161"/>
  <c r="BE199"/>
  <c r="BE249"/>
  <c r="BE276"/>
  <c r="BE282"/>
  <c r="BE286"/>
  <c r="BE291"/>
  <c i="5" r="BE129"/>
  <c r="BE144"/>
  <c i="6" r="BE121"/>
  <c i="7" r="F55"/>
  <c r="BE106"/>
  <c r="BE223"/>
  <c i="8" r="J52"/>
  <c r="BE338"/>
  <c r="BE446"/>
  <c r="BE581"/>
  <c r="BE687"/>
  <c i="9" r="BE108"/>
  <c r="BE142"/>
  <c r="BE174"/>
  <c r="BE176"/>
  <c r="BE188"/>
  <c r="BE202"/>
  <c r="BE206"/>
  <c i="10" r="E86"/>
  <c r="BE186"/>
  <c r="BE189"/>
  <c r="BE196"/>
  <c r="BE233"/>
  <c r="BE239"/>
  <c r="BE258"/>
  <c r="BE286"/>
  <c r="BE338"/>
  <c r="BE351"/>
  <c r="BE361"/>
  <c i="11" r="BE132"/>
  <c i="3" r="BE199"/>
  <c r="BE248"/>
  <c r="BE261"/>
  <c r="BE301"/>
  <c r="BK325"/>
  <c r="J325"/>
  <c r="J75"/>
  <c i="4" r="J90"/>
  <c r="BE130"/>
  <c r="BE145"/>
  <c r="BE172"/>
  <c r="BE216"/>
  <c r="BE255"/>
  <c i="5" r="J52"/>
  <c r="BE142"/>
  <c i="6" r="BE139"/>
  <c r="BE194"/>
  <c r="BE213"/>
  <c i="8" r="BE126"/>
  <c i="9" r="F55"/>
  <c r="BE128"/>
  <c r="BE160"/>
  <c r="BE196"/>
  <c r="BE208"/>
  <c i="10" r="BE135"/>
  <c r="BE262"/>
  <c r="BE292"/>
  <c r="BE325"/>
  <c r="BE500"/>
  <c i="11" r="BE100"/>
  <c r="BE138"/>
  <c i="3" r="E89"/>
  <c r="BE128"/>
  <c r="BE138"/>
  <c r="BE231"/>
  <c r="BE242"/>
  <c r="BE251"/>
  <c r="BE255"/>
  <c r="BE264"/>
  <c r="BE268"/>
  <c r="BE279"/>
  <c r="BE305"/>
  <c r="BE349"/>
  <c r="BE352"/>
  <c r="BE358"/>
  <c r="BE364"/>
  <c r="BE366"/>
  <c r="BE370"/>
  <c r="BE386"/>
  <c r="BK320"/>
  <c r="J320"/>
  <c r="J74"/>
  <c i="4" r="E48"/>
  <c r="BE99"/>
  <c r="BE111"/>
  <c r="BE203"/>
  <c r="BE206"/>
  <c r="BE226"/>
  <c i="5" r="BE164"/>
  <c r="BE189"/>
  <c r="BE198"/>
  <c i="6" r="BE223"/>
  <c r="BK101"/>
  <c r="J101"/>
  <c r="J62"/>
  <c i="7" r="BE110"/>
  <c r="BE121"/>
  <c r="BE159"/>
  <c r="BE169"/>
  <c r="BE186"/>
  <c i="8" r="F55"/>
  <c r="BE110"/>
  <c r="BE271"/>
  <c r="BE388"/>
  <c r="BE472"/>
  <c r="BE628"/>
  <c r="BE642"/>
  <c i="9" r="BE106"/>
  <c r="BE110"/>
  <c r="BE120"/>
  <c r="BE130"/>
  <c r="BE198"/>
  <c r="BE214"/>
  <c i="10" r="BE250"/>
  <c r="BE446"/>
  <c r="BK449"/>
  <c r="J449"/>
  <c r="J74"/>
  <c i="11" r="BE84"/>
  <c i="8" r="BE740"/>
  <c i="9" r="BE82"/>
  <c r="BE102"/>
  <c r="BE124"/>
  <c r="BE146"/>
  <c r="BE148"/>
  <c r="BE204"/>
  <c i="10" r="BE109"/>
  <c r="BE221"/>
  <c r="BE382"/>
  <c i="11" r="BE122"/>
  <c i="3" r="BE180"/>
  <c r="BE211"/>
  <c r="BE218"/>
  <c r="BE313"/>
  <c r="BE424"/>
  <c r="BE427"/>
  <c i="4" r="BE122"/>
  <c r="BE138"/>
  <c r="BE167"/>
  <c r="BE188"/>
  <c i="5" r="BE102"/>
  <c r="BE113"/>
  <c r="BE126"/>
  <c r="BE139"/>
  <c r="BE160"/>
  <c r="BE175"/>
  <c r="BE179"/>
  <c r="BE221"/>
  <c r="BK101"/>
  <c r="J101"/>
  <c r="J62"/>
  <c i="6" r="BE126"/>
  <c r="BE160"/>
  <c i="7" r="E82"/>
  <c r="BE129"/>
  <c r="BE189"/>
  <c r="BE211"/>
  <c i="8" r="BE201"/>
  <c r="BE416"/>
  <c i="9" r="BE114"/>
  <c r="BE116"/>
  <c r="BE136"/>
  <c r="BE154"/>
  <c r="BE172"/>
  <c r="BE182"/>
  <c r="BE190"/>
  <c i="10" r="BE225"/>
  <c r="BE281"/>
  <c r="BE437"/>
  <c i="11" r="J75"/>
  <c r="BE150"/>
  <c i="3" r="BE102"/>
  <c r="BE192"/>
  <c r="BE214"/>
  <c r="BE332"/>
  <c r="BE383"/>
  <c r="BE445"/>
  <c i="4" r="BE107"/>
  <c r="BE135"/>
  <c r="BE141"/>
  <c r="BE179"/>
  <c r="BK148"/>
  <c r="J148"/>
  <c r="J65"/>
  <c i="5" r="E48"/>
  <c r="BE107"/>
  <c r="BE148"/>
  <c i="7" r="BE95"/>
  <c r="BE205"/>
  <c i="8" r="BE167"/>
  <c r="BE235"/>
  <c r="BE274"/>
  <c r="BE316"/>
  <c r="BE329"/>
  <c r="BE449"/>
  <c r="BE466"/>
  <c r="BE479"/>
  <c r="BE591"/>
  <c r="BE673"/>
  <c r="BE743"/>
  <c r="BE755"/>
  <c r="BE759"/>
  <c i="9" r="E70"/>
  <c r="BE150"/>
  <c r="BE166"/>
  <c i="10" r="F55"/>
  <c r="BE118"/>
  <c r="BE290"/>
  <c r="BE301"/>
  <c r="BE315"/>
  <c i="11" r="E48"/>
  <c r="BE114"/>
  <c r="BE134"/>
  <c r="BE148"/>
  <c i="3" r="BE152"/>
  <c r="BE160"/>
  <c i="4" r="BE149"/>
  <c r="BE182"/>
  <c r="BE212"/>
  <c i="5" r="F91"/>
  <c r="BE211"/>
  <c r="BE217"/>
  <c r="BE224"/>
  <c r="BE232"/>
  <c i="6" r="F91"/>
  <c r="BE102"/>
  <c r="BE117"/>
  <c r="BE220"/>
  <c r="BE247"/>
  <c i="7" r="BE173"/>
  <c r="BE221"/>
  <c i="8" r="BE102"/>
  <c r="BE368"/>
  <c r="BE468"/>
  <c r="BE502"/>
  <c r="BE595"/>
  <c r="BE614"/>
  <c r="BE701"/>
  <c r="BE747"/>
  <c i="9" r="BE126"/>
  <c r="BE194"/>
  <c i="11" r="BE112"/>
  <c r="BE120"/>
  <c r="BE126"/>
  <c i="2" r="BE85"/>
  <c r="BK97"/>
  <c r="J97"/>
  <c r="J62"/>
  <c i="3" r="BE113"/>
  <c r="BE168"/>
  <c r="BE221"/>
  <c r="BE227"/>
  <c i="4" r="BE176"/>
  <c r="BE192"/>
  <c r="BE208"/>
  <c r="BE220"/>
  <c r="BE270"/>
  <c r="BE273"/>
  <c r="BE289"/>
  <c r="BE293"/>
  <c i="5" r="BE183"/>
  <c r="BE203"/>
  <c r="BE241"/>
  <c i="6" r="BE136"/>
  <c r="BE144"/>
  <c r="BE182"/>
  <c r="BE188"/>
  <c r="BE191"/>
  <c r="BE197"/>
  <c r="BE237"/>
  <c i="7" r="BE132"/>
  <c r="BE149"/>
  <c r="BE161"/>
  <c r="BE179"/>
  <c i="8" r="BE141"/>
  <c r="BE206"/>
  <c r="BE567"/>
  <c i="9" r="BE88"/>
  <c r="BE97"/>
  <c r="BE138"/>
  <c r="BE178"/>
  <c r="BE216"/>
  <c r="BE218"/>
  <c i="10" r="BE342"/>
  <c r="BE555"/>
  <c i="11" r="BE96"/>
  <c i="2" r="E48"/>
  <c r="BE89"/>
  <c i="1" r="BA55"/>
  <c i="3" r="BE119"/>
  <c r="BE123"/>
  <c r="BE156"/>
  <c r="BE292"/>
  <c r="BE441"/>
  <c i="4" r="BE185"/>
  <c i="5" r="BE228"/>
  <c r="BE235"/>
  <c r="BE238"/>
  <c r="BE244"/>
  <c r="BE251"/>
  <c r="BE253"/>
  <c r="BK120"/>
  <c r="J120"/>
  <c r="J64"/>
  <c i="6" r="BE97"/>
  <c r="BE110"/>
  <c r="BE133"/>
  <c r="BE168"/>
  <c r="BE200"/>
  <c r="BE202"/>
  <c r="BK120"/>
  <c r="J120"/>
  <c r="J64"/>
  <c i="8" r="BE119"/>
  <c r="BE186"/>
  <c r="BE221"/>
  <c r="BE260"/>
  <c r="BE419"/>
  <c r="BE512"/>
  <c r="BE564"/>
  <c r="BE574"/>
  <c r="BE577"/>
  <c r="BE586"/>
  <c i="9" r="J55"/>
  <c r="BE91"/>
  <c r="BE132"/>
  <c r="BE144"/>
  <c r="BE162"/>
  <c r="BE180"/>
  <c r="BE192"/>
  <c i="10" r="BE126"/>
  <c r="BE159"/>
  <c r="BE172"/>
  <c r="BE203"/>
  <c r="BE274"/>
  <c r="BE277"/>
  <c r="BE307"/>
  <c r="BE311"/>
  <c r="BE318"/>
  <c r="BE393"/>
  <c r="BE429"/>
  <c i="11" r="J55"/>
  <c r="F78"/>
  <c r="BE102"/>
  <c r="BE140"/>
  <c i="2" r="J76"/>
  <c i="3" r="J52"/>
  <c r="BE164"/>
  <c r="BE275"/>
  <c r="BE284"/>
  <c r="BE294"/>
  <c i="4" r="BE164"/>
  <c r="BE233"/>
  <c r="BE262"/>
  <c i="5" r="BE117"/>
  <c r="BE121"/>
  <c r="BE136"/>
  <c r="BE195"/>
  <c r="BE207"/>
  <c r="BE214"/>
  <c i="6" r="J88"/>
  <c r="BE107"/>
  <c r="BE113"/>
  <c r="BE148"/>
  <c r="BE154"/>
  <c r="BE171"/>
  <c r="BE216"/>
  <c r="BK96"/>
  <c r="J96"/>
  <c r="J61"/>
  <c i="7" r="BE140"/>
  <c r="BE152"/>
  <c r="BE192"/>
  <c i="8" r="E89"/>
  <c r="BE131"/>
  <c r="BE216"/>
  <c r="BE228"/>
  <c r="BE460"/>
  <c r="BE464"/>
  <c i="9" r="BE156"/>
  <c r="BE168"/>
  <c r="BE170"/>
  <c r="BE210"/>
  <c r="BE212"/>
  <c i="10" r="BE268"/>
  <c i="11" r="BE104"/>
  <c r="BE108"/>
  <c i="3" r="BE145"/>
  <c r="BE238"/>
  <c r="BE309"/>
  <c r="BE396"/>
  <c i="4" r="F93"/>
  <c r="BE103"/>
  <c r="BE223"/>
  <c r="BE229"/>
  <c r="BE236"/>
  <c i="5" r="BE97"/>
  <c r="BE168"/>
  <c r="BE186"/>
  <c r="BE201"/>
  <c r="BE248"/>
  <c i="6" r="BE142"/>
  <c r="BE206"/>
  <c r="BE210"/>
  <c r="BE254"/>
  <c i="7" r="BE102"/>
  <c r="BE198"/>
  <c r="BE218"/>
  <c i="8" r="BE288"/>
  <c r="BE342"/>
  <c r="BE402"/>
  <c r="BE431"/>
  <c r="BE458"/>
  <c r="BE570"/>
  <c r="BE602"/>
  <c r="BE605"/>
  <c r="BE609"/>
  <c r="BE612"/>
  <c r="BE618"/>
  <c r="BE631"/>
  <c i="9" r="BE118"/>
  <c r="BE164"/>
  <c i="10" r="BE213"/>
  <c r="BE298"/>
  <c r="BE330"/>
  <c r="BE336"/>
  <c r="BE340"/>
  <c r="BE347"/>
  <c r="BE390"/>
  <c r="BE531"/>
  <c r="BE544"/>
  <c r="BE585"/>
  <c i="11" r="BE88"/>
  <c r="BE106"/>
  <c r="BE110"/>
  <c i="3" r="BE109"/>
  <c i="6" r="BE234"/>
  <c r="BE243"/>
  <c i="7" r="BE97"/>
  <c r="BE117"/>
  <c r="BE202"/>
  <c r="BE214"/>
  <c i="8" r="BE196"/>
  <c r="BE211"/>
  <c r="BE240"/>
  <c r="BE255"/>
  <c r="BE285"/>
  <c r="BE462"/>
  <c r="BE492"/>
  <c r="BE547"/>
  <c r="BE624"/>
  <c r="BE633"/>
  <c r="BE638"/>
  <c r="BE645"/>
  <c r="BE659"/>
  <c r="BE715"/>
  <c r="BE727"/>
  <c i="9" r="J52"/>
  <c r="BE100"/>
  <c r="BE112"/>
  <c r="BE134"/>
  <c r="BE152"/>
  <c r="BE158"/>
  <c r="BE184"/>
  <c r="BE200"/>
  <c i="10" r="BE152"/>
  <c r="BE208"/>
  <c r="BE434"/>
  <c r="BE450"/>
  <c r="BE456"/>
  <c i="11" r="BE94"/>
  <c r="BE118"/>
  <c i="2" r="F55"/>
  <c i="3" r="BE172"/>
  <c r="BE224"/>
  <c r="BE258"/>
  <c r="BE409"/>
  <c r="BE416"/>
  <c r="BE448"/>
  <c r="BE450"/>
  <c r="BE452"/>
  <c r="BK202"/>
  <c r="J202"/>
  <c r="J65"/>
  <c i="4" r="BE239"/>
  <c i="5" r="BE110"/>
  <c r="BE151"/>
  <c r="BE157"/>
  <c r="BE255"/>
  <c i="6" r="E48"/>
  <c r="BE252"/>
  <c i="7" r="BE145"/>
  <c r="BE165"/>
  <c r="BE208"/>
  <c i="8" r="BE355"/>
  <c r="BE507"/>
  <c r="BE552"/>
  <c r="BK580"/>
  <c r="J580"/>
  <c r="J69"/>
  <c r="BK617"/>
  <c r="J617"/>
  <c r="J74"/>
  <c i="9" r="BE85"/>
  <c r="BE104"/>
  <c r="BE140"/>
  <c r="BE186"/>
  <c i="10" r="BE99"/>
  <c r="BE284"/>
  <c r="BE304"/>
  <c r="BE413"/>
  <c r="BE541"/>
  <c i="2" r="BE93"/>
  <c i="3" r="BE176"/>
  <c r="BE189"/>
  <c r="BE195"/>
  <c r="BE203"/>
  <c r="BE245"/>
  <c r="BE288"/>
  <c r="BE303"/>
  <c r="BE317"/>
  <c r="BE321"/>
  <c r="BE326"/>
  <c r="BE339"/>
  <c r="BE343"/>
  <c r="BE361"/>
  <c r="BE380"/>
  <c i="4" r="BE170"/>
  <c r="BE196"/>
  <c r="BE241"/>
  <c r="BE252"/>
  <c r="BE259"/>
  <c r="BE279"/>
  <c i="5" r="BE154"/>
  <c r="BE171"/>
  <c i="6" r="BE129"/>
  <c r="BE151"/>
  <c r="BE240"/>
  <c r="BE250"/>
  <c i="7" r="J52"/>
  <c r="BE156"/>
  <c r="BE182"/>
  <c r="BK139"/>
  <c r="J139"/>
  <c r="J65"/>
  <c i="8" r="BE158"/>
  <c r="BE177"/>
  <c r="BE310"/>
  <c r="BE320"/>
  <c r="BE438"/>
  <c r="BE560"/>
  <c r="BK641"/>
  <c r="J641"/>
  <c r="J76"/>
  <c i="9" r="BE94"/>
  <c r="BE122"/>
  <c i="10" r="BE102"/>
  <c r="BE192"/>
  <c r="BE216"/>
  <c r="BE236"/>
  <c r="BE295"/>
  <c r="BE322"/>
  <c r="BE372"/>
  <c r="BE401"/>
  <c r="BE469"/>
  <c r="BE593"/>
  <c i="11" r="BE92"/>
  <c r="BE128"/>
  <c i="2" r="BE98"/>
  <c i="3" r="BE184"/>
  <c r="BE272"/>
  <c r="BE406"/>
  <c r="BE413"/>
  <c r="BE438"/>
  <c i="4" r="BE126"/>
  <c r="BE245"/>
  <c r="BE266"/>
  <c i="5" r="BE133"/>
  <c r="BE192"/>
  <c r="BK96"/>
  <c r="BK95"/>
  <c r="J95"/>
  <c r="J60"/>
  <c i="6" r="BE157"/>
  <c r="BE164"/>
  <c r="BE175"/>
  <c r="BE178"/>
  <c r="BE185"/>
  <c r="BE227"/>
  <c r="BE231"/>
  <c i="7" r="BE114"/>
  <c r="BE126"/>
  <c r="BE136"/>
  <c r="BE176"/>
  <c r="BE194"/>
  <c r="BE225"/>
  <c i="8" r="BE149"/>
  <c r="BE245"/>
  <c r="BE454"/>
  <c r="BE497"/>
  <c r="BE529"/>
  <c r="BE724"/>
  <c r="BK758"/>
  <c r="J758"/>
  <c r="J79"/>
  <c i="9" r="BE220"/>
  <c i="10" r="BE143"/>
  <c r="BE164"/>
  <c r="BE265"/>
  <c r="BE369"/>
  <c r="BE552"/>
  <c r="BK202"/>
  <c r="J202"/>
  <c r="J65"/>
  <c i="11" r="BE86"/>
  <c r="BE90"/>
  <c r="BE98"/>
  <c r="BE116"/>
  <c r="BE124"/>
  <c r="BE130"/>
  <c r="BE136"/>
  <c r="BE142"/>
  <c r="BE144"/>
  <c r="BE146"/>
  <c i="5" r="J34"/>
  <c i="1" r="AW58"/>
  <c i="10" r="F34"/>
  <c i="1" r="BA63"/>
  <c i="7" r="F37"/>
  <c i="1" r="BD60"/>
  <c i="5" r="F37"/>
  <c i="1" r="BD58"/>
  <c i="5" r="F36"/>
  <c i="1" r="BC58"/>
  <c i="7" r="F34"/>
  <c i="1" r="BA60"/>
  <c i="7" r="F36"/>
  <c i="1" r="BC60"/>
  <c i="3" r="J34"/>
  <c i="1" r="AW56"/>
  <c i="10" r="J34"/>
  <c i="1" r="AW63"/>
  <c i="3" r="F36"/>
  <c i="1" r="BC56"/>
  <c i="6" r="J34"/>
  <c i="1" r="AW59"/>
  <c i="4" r="F35"/>
  <c i="1" r="BB57"/>
  <c i="11" r="F36"/>
  <c i="1" r="BC64"/>
  <c i="6" r="F35"/>
  <c i="1" r="BB59"/>
  <c i="6" r="F37"/>
  <c i="1" r="BD59"/>
  <c i="3" r="F37"/>
  <c i="1" r="BD56"/>
  <c i="11" r="F34"/>
  <c i="1" r="BA64"/>
  <c i="2" r="J34"/>
  <c i="1" r="AW55"/>
  <c i="4" r="F36"/>
  <c i="1" r="BC57"/>
  <c i="7" r="J34"/>
  <c i="1" r="AW60"/>
  <c i="9" r="F36"/>
  <c i="1" r="BC62"/>
  <c i="5" r="F35"/>
  <c i="1" r="BB58"/>
  <c i="8" r="J34"/>
  <c i="1" r="AW61"/>
  <c i="9" r="F37"/>
  <c i="1" r="BD62"/>
  <c i="8" r="F37"/>
  <c i="1" r="BD61"/>
  <c i="9" r="J34"/>
  <c i="1" r="AW62"/>
  <c i="10" r="F36"/>
  <c i="1" r="BC63"/>
  <c i="8" r="F35"/>
  <c i="1" r="BB61"/>
  <c i="8" r="F36"/>
  <c i="1" r="BC61"/>
  <c i="5" r="F34"/>
  <c i="1" r="BA58"/>
  <c i="10" r="F37"/>
  <c i="1" r="BD63"/>
  <c i="3" r="F34"/>
  <c i="1" r="BA56"/>
  <c i="10" r="F35"/>
  <c i="1" r="BB63"/>
  <c i="2" r="F36"/>
  <c i="1" r="BC55"/>
  <c i="11" r="J34"/>
  <c i="1" r="AW64"/>
  <c i="4" r="J34"/>
  <c i="1" r="AW57"/>
  <c i="7" r="F35"/>
  <c i="1" r="BB60"/>
  <c i="2" r="F37"/>
  <c i="1" r="BD55"/>
  <c i="9" r="F34"/>
  <c i="1" r="BA62"/>
  <c i="2" r="F35"/>
  <c i="1" r="BB55"/>
  <c i="4" r="F37"/>
  <c i="1" r="BD57"/>
  <c i="6" r="F34"/>
  <c i="1" r="BA59"/>
  <c i="6" r="F36"/>
  <c i="1" r="BC59"/>
  <c i="11" r="F37"/>
  <c i="1" r="BD64"/>
  <c i="9" r="F35"/>
  <c i="1" r="BB62"/>
  <c i="3" r="F35"/>
  <c i="1" r="BB56"/>
  <c i="11" r="F35"/>
  <c i="1" r="BB64"/>
  <c i="4" r="F34"/>
  <c i="1" r="BA57"/>
  <c i="8" r="F34"/>
  <c i="1" r="BA61"/>
  <c i="7" l="1" r="P143"/>
  <c i="5" r="R94"/>
  <c r="P124"/>
  <c r="P94"/>
  <c i="1" r="AU58"/>
  <c i="7" r="R143"/>
  <c i="10" r="P206"/>
  <c r="R97"/>
  <c i="6" r="T124"/>
  <c r="T94"/>
  <c i="8" r="BK584"/>
  <c r="J584"/>
  <c r="J70"/>
  <c i="7" r="P93"/>
  <c r="P92"/>
  <c i="1" r="AU60"/>
  <c i="5" r="T124"/>
  <c r="T94"/>
  <c i="3" r="T206"/>
  <c i="6" r="R124"/>
  <c r="R94"/>
  <c i="7" r="R93"/>
  <c r="R92"/>
  <c i="3" r="T100"/>
  <c i="8" r="P100"/>
  <c i="10" r="T206"/>
  <c r="T96"/>
  <c r="BK206"/>
  <c r="J206"/>
  <c r="J66"/>
  <c i="3" r="P206"/>
  <c i="10" r="P97"/>
  <c r="P96"/>
  <c i="1" r="AU63"/>
  <c i="4" r="R152"/>
  <c r="R96"/>
  <c i="3" r="P100"/>
  <c r="P99"/>
  <c i="1" r="AU56"/>
  <c i="4" r="P97"/>
  <c i="8" r="T584"/>
  <c i="3" r="R100"/>
  <c r="R99"/>
  <c i="8" r="R584"/>
  <c r="P584"/>
  <c i="7" r="BK93"/>
  <c i="4" r="P152"/>
  <c i="3" r="BK206"/>
  <c r="J206"/>
  <c r="J66"/>
  <c i="7" r="T93"/>
  <c r="T92"/>
  <c i="6" r="P124"/>
  <c r="P94"/>
  <c i="1" r="AU59"/>
  <c i="4" r="T97"/>
  <c i="10" r="R206"/>
  <c i="4" r="BK152"/>
  <c r="J152"/>
  <c r="J66"/>
  <c i="8" r="T100"/>
  <c r="T99"/>
  <c i="4" r="T152"/>
  <c i="8" r="R100"/>
  <c r="R99"/>
  <c i="3" r="J207"/>
  <c r="J67"/>
  <c i="4" r="BK97"/>
  <c r="J97"/>
  <c r="J60"/>
  <c i="6" r="BK95"/>
  <c r="J95"/>
  <c r="J60"/>
  <c i="8" r="BK100"/>
  <c r="J100"/>
  <c r="J60"/>
  <c i="4" r="J153"/>
  <c r="J67"/>
  <c i="8" r="J585"/>
  <c r="J71"/>
  <c i="7" r="J94"/>
  <c r="J61"/>
  <c i="5" r="J96"/>
  <c r="J61"/>
  <c i="9" r="BK80"/>
  <c r="J80"/>
  <c i="6" r="BK124"/>
  <c r="J124"/>
  <c r="J65"/>
  <c i="7" r="BK143"/>
  <c r="J143"/>
  <c r="J66"/>
  <c i="5" r="BK124"/>
  <c r="J124"/>
  <c r="J65"/>
  <c i="10" r="BK97"/>
  <c r="J97"/>
  <c r="J60"/>
  <c r="J207"/>
  <c r="J67"/>
  <c i="2" r="BK83"/>
  <c r="J83"/>
  <c r="J60"/>
  <c i="11" r="BK82"/>
  <c r="J82"/>
  <c r="J60"/>
  <c i="3" r="BK100"/>
  <c r="J100"/>
  <c r="J60"/>
  <c i="6" r="F33"/>
  <c i="1" r="AZ59"/>
  <c i="4" r="J33"/>
  <c i="1" r="AV57"/>
  <c r="AT57"/>
  <c i="3" r="F33"/>
  <c i="1" r="AZ56"/>
  <c i="8" r="F33"/>
  <c i="1" r="AZ61"/>
  <c i="11" r="F33"/>
  <c i="1" r="AZ64"/>
  <c r="BA54"/>
  <c r="W30"/>
  <c i="9" r="F33"/>
  <c i="1" r="AZ62"/>
  <c i="8" r="J33"/>
  <c i="1" r="AV61"/>
  <c r="AT61"/>
  <c i="10" r="J33"/>
  <c i="1" r="AV63"/>
  <c r="AT63"/>
  <c i="5" r="F33"/>
  <c i="1" r="AZ58"/>
  <c i="11" r="J33"/>
  <c i="1" r="AV64"/>
  <c r="AT64"/>
  <c i="6" r="J33"/>
  <c i="1" r="AV59"/>
  <c r="AT59"/>
  <c i="2" r="F33"/>
  <c i="1" r="AZ55"/>
  <c i="5" r="J33"/>
  <c i="1" r="AV58"/>
  <c r="AT58"/>
  <c r="BD54"/>
  <c r="W33"/>
  <c i="4" r="F33"/>
  <c i="1" r="AZ57"/>
  <c i="9" r="J30"/>
  <c i="1" r="AG62"/>
  <c i="3" r="J33"/>
  <c i="1" r="AV56"/>
  <c r="AT56"/>
  <c r="BB54"/>
  <c r="AX54"/>
  <c i="7" r="F33"/>
  <c i="1" r="AZ60"/>
  <c r="BC54"/>
  <c r="AY54"/>
  <c i="10" r="F33"/>
  <c i="1" r="AZ63"/>
  <c i="2" r="J33"/>
  <c i="1" r="AV55"/>
  <c r="AT55"/>
  <c i="9" r="J33"/>
  <c i="1" r="AV62"/>
  <c r="AT62"/>
  <c i="7" r="J33"/>
  <c i="1" r="AV60"/>
  <c r="AT60"/>
  <c i="3" l="1" r="T99"/>
  <c i="4" r="T96"/>
  <c i="7" r="BK92"/>
  <c r="J92"/>
  <c i="8" r="P99"/>
  <c i="1" r="AU61"/>
  <c i="10" r="R96"/>
  <c i="4" r="P96"/>
  <c i="1" r="AU57"/>
  <c i="9" r="J39"/>
  <c i="5" r="BK94"/>
  <c r="J94"/>
  <c i="7" r="J93"/>
  <c r="J60"/>
  <c i="4" r="BK96"/>
  <c r="J96"/>
  <c i="8" r="BK99"/>
  <c r="J99"/>
  <c r="J59"/>
  <c i="10" r="BK96"/>
  <c r="J96"/>
  <c r="J59"/>
  <c i="2" r="BK82"/>
  <c r="J82"/>
  <c i="9" r="J59"/>
  <c i="11" r="BK81"/>
  <c r="J81"/>
  <c r="J59"/>
  <c i="3" r="BK99"/>
  <c r="J99"/>
  <c i="6" r="BK94"/>
  <c r="J94"/>
  <c i="1" r="AN62"/>
  <c i="3" r="J30"/>
  <c i="1" r="AG56"/>
  <c r="AN56"/>
  <c i="5" r="J30"/>
  <c i="1" r="AG58"/>
  <c r="AN58"/>
  <c i="2" r="J30"/>
  <c i="1" r="AG55"/>
  <c r="AN55"/>
  <c i="7" r="J30"/>
  <c i="1" r="AG60"/>
  <c r="AN60"/>
  <c r="W31"/>
  <c r="W32"/>
  <c i="4" r="J30"/>
  <c i="1" r="AG57"/>
  <c r="AN57"/>
  <c r="AZ54"/>
  <c r="W29"/>
  <c r="AW54"/>
  <c r="AK30"/>
  <c i="6" r="J30"/>
  <c i="1" r="AG59"/>
  <c r="AN59"/>
  <c i="5" l="1" r="J59"/>
  <c i="6" r="J59"/>
  <c i="7" r="J59"/>
  <c i="4" r="J59"/>
  <c r="J39"/>
  <c i="5" r="J39"/>
  <c i="6" r="J39"/>
  <c i="3" r="J59"/>
  <c r="J39"/>
  <c i="2" r="J59"/>
  <c r="J39"/>
  <c i="7" r="J39"/>
  <c i="8" r="J30"/>
  <c i="1" r="AG61"/>
  <c r="AN61"/>
  <c r="AV54"/>
  <c r="AK29"/>
  <c i="11" r="J30"/>
  <c i="1" r="AG64"/>
  <c r="AN64"/>
  <c r="AU54"/>
  <c i="10" r="J30"/>
  <c i="1" r="AG63"/>
  <c r="AN63"/>
  <c i="10" l="1" r="J39"/>
  <c i="11" r="J39"/>
  <c i="8" r="J39"/>
  <c i="1"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<sst xmlns="http://schemas.openxmlformats.org/spreadsheetml/2006/main">
  <si>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</si>
  <si>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</si>
  <si>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</si>
  <si>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</si>
  <si>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</si>
  <si>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{4f6611b9-7a9e-4f35-89af-7ec2821f578c}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</si>
  <si>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</si>
  <si>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</si>
  <si>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</si>
  <si>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</si>
  <si>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</si>
  <si>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</si>
  <si>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</si>
  <si>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</si>
  <si>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2025033_SP_R01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</si>
  <si>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</si>
  <si>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</si>
  <si>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a MŠ Okružní 1580/57, Aš - stavební úpravy</t>
  </si>
  <si>
    <t>KSO:</t>
  </si>
  <si>
    <t/>
  </si>
  <si>
    <t>CC-CZ:</t>
  </si>
  <si>
    <t>Místo:</t>
  </si>
  <si>
    <t>Aš</t>
  </si>
  <si>
    <t>Datum:</t>
  </si>
  <si>
    <t>29. 1. 2026</t>
  </si>
  <si>
    <t>Zadavatel:</t>
  </si>
  <si>
    <t>IČ:</t>
  </si>
  <si>
    <t>00253901</t>
  </si>
  <si>
    <t>Město Aš</t>
  </si>
  <si>
    <t>DIČ:</t>
  </si>
  <si>
    <t>Účastník:</t>
  </si>
  <si>
    <t>Vyplň údaj</t>
  </si>
  <si>
    <t>Projektant:</t>
  </si>
  <si>
    <t>72202327</t>
  </si>
  <si>
    <t>AVZ, Ing. Arch Václav Zůna</t>
  </si>
  <si>
    <t>True</t>
  </si>
  <si>
    <t>Zpracovatel:</t>
  </si>
  <si>
    <t>04883632</t>
  </si>
  <si>
    <t>Jakub Vilingr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</si>
  <si>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</si>
  <si>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</si>
  <si>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</si>
  <si>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</si>
  <si>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</si>
  <si>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</si>
  <si>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</si>
  <si>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</si>
  <si>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</si>
  <si>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</si>
  <si>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</si>
  <si>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</si>
  <si>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</si>
  <si>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</si>
  <si>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</si>
  <si>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</si>
  <si>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</si>
  <si>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</si>
  <si>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</si>
  <si>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</si>
  <si>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</si>
  <si>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</si>
  <si>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</si>
  <si>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</si>
  <si>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</si>
  <si>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</si>
  <si>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</si>
  <si>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</si>
  <si>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</si>
  <si>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</si>
  <si>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</si>
  <si>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</si>
  <si>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</si>
  <si>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</si>
  <si>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</si>
  <si>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</si>
  <si>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</si>
  <si>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</si>
  <si>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</si>
  <si>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</si>
  <si>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</si>
  <si>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</t>
  </si>
  <si>
    <t>Vedlejší rozpočtové náklady</t>
  </si>
  <si>
    <t>STA</t>
  </si>
  <si>
    <t>1</t>
  </si>
  <si>
    <t>{a7c889cb-1b37-4e21-b4b9-93fb61534fb5}</t>
  </si>
  <si>
    <t>2</t>
  </si>
  <si>
    <t>SO-02</t>
  </si>
  <si>
    <t>Učebny, kabinety a sborovna , 2.NP</t>
  </si>
  <si>
    <t>{e93469c4-2cc5-4a1e-b3a5-fab669ca6f2c}</t>
  </si>
  <si>
    <t>SO-03</t>
  </si>
  <si>
    <t>Učebna IT 2.NP</t>
  </si>
  <si>
    <t>{d26b1a77-81fe-4fcd-b6a9-5dca7763d11a}</t>
  </si>
  <si>
    <t>SO-04</t>
  </si>
  <si>
    <t>Učebna robotiky 2.NP</t>
  </si>
  <si>
    <t>{d7312436-67c6-462e-8bd5-bf6b9badc679}</t>
  </si>
  <si>
    <t>SO-05</t>
  </si>
  <si>
    <t>Jazyková učebna 3.NP</t>
  </si>
  <si>
    <t>{7def4332-63d9-40ce-86c5-31bcb27f7c56}</t>
  </si>
  <si>
    <t>SO-06</t>
  </si>
  <si>
    <t>Kabinet 3.NP</t>
  </si>
  <si>
    <t>{6eb30b8a-c38b-4fef-b3c0-f1a5d90a2698}</t>
  </si>
  <si>
    <t>SO-07.1</t>
  </si>
  <si>
    <t>Výtah a přístup do tělocvičny</t>
  </si>
  <si>
    <t>{4793f5af-2e16-42b4-ad52-6fecab2d8bca}</t>
  </si>
  <si>
    <t>SO-07.2</t>
  </si>
  <si>
    <t>Elektroinstalace</t>
  </si>
  <si>
    <t>{685a61f3-be7d-4a7a-8843-e506c60755c2}</t>
  </si>
  <si>
    <t>SO-08</t>
  </si>
  <si>
    <t>Úprava WC pro bezbariérový přístup, 2.NP</t>
  </si>
  <si>
    <t>{71e7fe15-4dd7-45eb-99d7-2f690e1393e8}</t>
  </si>
  <si>
    <t>D.1.4e</t>
  </si>
  <si>
    <t>Silnoproudá elektrotechnika (Výtah, WC 2.NP)</t>
  </si>
  <si>
    <t>{779eb4c0-a9e1-481e-af24-89cb4ce6985c}</t>
  </si>
  <si>
    <t>KRYCÍ LIST SOUPISU PRACÍ</t>
  </si>
  <si>
    <t>Objekt:</t>
  </si>
  <si>
    <t>VRN - Vedlejší rozpočtové náklady</t>
  </si>
  <si>
    <t>REKAPITULACE ČLENĚNÍ SOUPISU PRACÍ</t>
  </si>
  <si>
    <t>Kód dílu - Popis</t>
  </si>
  <si>
    <t>Cena celkem [CZK]</t>
  </si>
  <si>
    <t>-1</t>
  </si>
  <si>
    <t xml:space="preserve">    VRN1 - Průzkumné, zeměměřičské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</si>
  <si>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</si>
  <si>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</si>
  <si>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</si>
  <si>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</si>
  <si>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</si>
  <si>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</si>
  <si>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</si>
  <si>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</si>
  <si>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</si>
  <si>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</si>
  <si>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</si>
  <si>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</si>
  <si>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</si>
  <si>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</si>
  <si>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5</t>
  </si>
  <si>
    <t>ROZPOCET</t>
  </si>
  <si>
    <t>VRN1</t>
  </si>
  <si>
    <t>Průzkumné, zeměměřičské a projektové práce</t>
  </si>
  <si>
    <t>K</t>
  </si>
  <si>
    <t>010001000</t>
  </si>
  <si>
    <t>soubor</t>
  </si>
  <si>
    <t>CS ÚRS 2025 01</t>
  </si>
  <si>
    <t>1024</t>
  </si>
  <si>
    <t>-1138843521</t>
  </si>
  <si>
    <t>PP</t>
  </si>
  <si>
    <t>Online PSC</t>
  </si>
  <si>
    <t>https://podminky.urs.cz/item/CS_URS_2025_01/010001000</t>
  </si>
  <si>
    <t>P</t>
  </si>
  <si>
    <t>Poznámka k položce:_x000d_
Geodetické práce_x000d_
- zaměření a umístění objektů_x000d_
- výškové a směrové umístění stavby_x000d_
- geometrický plán...</t>
  </si>
  <si>
    <t>013244000</t>
  </si>
  <si>
    <t>Dokumentace pro provádění stavby</t>
  </si>
  <si>
    <t>-1610231248</t>
  </si>
  <si>
    <t>https://podminky.urs.cz/item/CS_URS_2025_01/013244000</t>
  </si>
  <si>
    <t>Poznámka k položce:_x000d_
Projektové práce_x000d_
- dílenská dokumentace</t>
  </si>
  <si>
    <t>3</t>
  </si>
  <si>
    <t>013254000</t>
  </si>
  <si>
    <t>Dokumentace skutečného provedení stavby</t>
  </si>
  <si>
    <t>1459776964</t>
  </si>
  <si>
    <t>https://podminky.urs.cz/item/CS_URS_2025_01/013254000</t>
  </si>
  <si>
    <t>Poznámka k položce:_x000d_
Dokumentace skutečného provedení_x000d_
- fotodokumnetace průběhu výstavby_x000d_
- tištěná a elektronická verze verze_x000d_
- prohlášení o shodě, certifikáty, dodací listy_x000d_
- záruční listy_x000d_
- revize_x000d_
- návody apod...</t>
  </si>
  <si>
    <t>VRN3</t>
  </si>
  <si>
    <t>Zařízení staveniště</t>
  </si>
  <si>
    <t>4</t>
  </si>
  <si>
    <t>030001000</t>
  </si>
  <si>
    <t>-1952625981</t>
  </si>
  <si>
    <t>https://podminky.urs.cz/item/CS_URS_2025_01/030001000</t>
  </si>
  <si>
    <t>Poznámka k položce:_x000d_
Rozsah dle běžných standardů stavební firmy:_x000d_
- související přípravné práce_x000d_
- vybavení staveniště_x000d_
- připojení a spotřeba energií zařízení staveniště_x000d_
- zabezpečení staveniště_x000d_
- pronájmy ploch, objektů_x000d_
- oplocení staveniště_x000d_
- provoz staveniště_x000d_
- skládky a deponice_x000d_
- vjezd a výjezd ze staveniště_x000d_
- čištění komunikací_x000d_
- stavební buňky_x000d_
- mobilní WC apod._x000d_
- zrušení zařízení staveniště</t>
  </si>
  <si>
    <t>SO-02 - Učebny, kabinety a sborovna , 2.NP</t>
  </si>
  <si>
    <t>10347631</t>
  </si>
  <si>
    <t>V. Rakyta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</si>
  <si>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</si>
  <si>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</si>
  <si>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</si>
  <si>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</si>
  <si>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</si>
  <si>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</si>
  <si>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</si>
  <si>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</si>
  <si>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</si>
  <si>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</si>
  <si>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</si>
  <si>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</si>
  <si>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</si>
  <si>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</si>
  <si>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</si>
  <si>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</si>
  <si>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</si>
  <si>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</si>
  <si>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</si>
  <si>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</si>
  <si>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HSV</t>
  </si>
  <si>
    <t>Práce a dodávky HSV</t>
  </si>
  <si>
    <t>Svislé a kompletní konstrukce</t>
  </si>
  <si>
    <t>310239211</t>
  </si>
  <si>
    <t>Zazdívka otvorů pl přes 1 do 4 m2 ve zdivu nadzákladovém cihlami pálenými na MVC</t>
  </si>
  <si>
    <t>m3</t>
  </si>
  <si>
    <t>CS ÚRS 2026 01</t>
  </si>
  <si>
    <t>961705261</t>
  </si>
  <si>
    <t>Zazdívka otvorů ve zdivu nadzákladovém cihlami pálenými plochy přes 1 m2 do 4 m2 na maltu vápenocementovou</t>
  </si>
  <si>
    <t>https://podminky.urs.cz/item/CS_URS_2026_01/310239211</t>
  </si>
  <si>
    <t>VV</t>
  </si>
  <si>
    <t>0,4*(0,6*1+1*2,2)</t>
  </si>
  <si>
    <t>0,3*1,05*2</t>
  </si>
  <si>
    <t>0,5*(1*2,2+0,6*0,6)</t>
  </si>
  <si>
    <t>Součet</t>
  </si>
  <si>
    <t>317234410</t>
  </si>
  <si>
    <t>Vyzdívka mezi nosníky z cihel pálených na MC</t>
  </si>
  <si>
    <t>-1197774371</t>
  </si>
  <si>
    <t>Vyzdívka mezi nosníky cihlami pálenými na maltu cementovou</t>
  </si>
  <si>
    <t>https://podminky.urs.cz/item/CS_URS_2026_01/317234410</t>
  </si>
  <si>
    <t>2,25*0,4*0,3+0,6*0,6*0,5+0,4*0,15*0,9</t>
  </si>
  <si>
    <t>317944325</t>
  </si>
  <si>
    <t>Válcované nosníky přes 220 mm dodatečně osazované do připravených otvorů</t>
  </si>
  <si>
    <t>t</t>
  </si>
  <si>
    <t>-555052988</t>
  </si>
  <si>
    <t>Válcované nosníky dodatečně osazované do připravených otvorů bez zazdění hlav, výšky přes 220 mm</t>
  </si>
  <si>
    <t>https://podminky.urs.cz/item/CS_URS_2026_01/317944325</t>
  </si>
  <si>
    <t>0,0129*(3*1,5+3*1,2+2,5)</t>
  </si>
  <si>
    <t>0,0663*2*7,25</t>
  </si>
  <si>
    <t>340239212</t>
  </si>
  <si>
    <t>Zazdívka otvorů v příčkách nebo stěnách pl přes 1 do 4 m2 cihlami plnými tl přes 100 mm</t>
  </si>
  <si>
    <t>m2</t>
  </si>
  <si>
    <t>900077616</t>
  </si>
  <si>
    <t>Zazdívka otvorů v příčkách nebo stěnách cihlami pálenými plnými plochy přes 1 m2 do 4 m2, tloušťky přes 100 mm</t>
  </si>
  <si>
    <t>https://podminky.urs.cz/item/CS_URS_2026_01/340239212</t>
  </si>
  <si>
    <t>1*2+0,7*2,2</t>
  </si>
  <si>
    <t>342241162</t>
  </si>
  <si>
    <t>Příčky z cihel plných dl 290 mm pevnosti P 7,5 až 15 na MC tl 140 mm</t>
  </si>
  <si>
    <t>-260594815</t>
  </si>
  <si>
    <t>Příčky nebo přizdívky jednoduché z cihel nebo příčkovek pálených na maltu MVC nebo MC plných P7,5 až P15 dl. 290 mm (290x140x65 mm), tl. o tl. 140 mm</t>
  </si>
  <si>
    <t>https://podminky.urs.cz/item/CS_URS_2026_01/342241162</t>
  </si>
  <si>
    <t>2,2*2,2-2*0,8*2</t>
  </si>
  <si>
    <t>6</t>
  </si>
  <si>
    <t>Úpravy povrchů, podlahy a osazování výplní</t>
  </si>
  <si>
    <t>612321141</t>
  </si>
  <si>
    <t>Vápenocementová omítka štuková dvouvrstvá vnitřních stěn nanášená ručně</t>
  </si>
  <si>
    <t>-1198110685</t>
  </si>
  <si>
    <t>Omítka vápenocementová vnitřních ploch nanášená ručně dvouvrstvá, tloušťky jádrové omítky do 10 mm a tloušťky štuku do 3 mm štuková svislých konstrukcí stěn</t>
  </si>
  <si>
    <t>https://podminky.urs.cz/item/CS_URS_2026_01/612321141</t>
  </si>
  <si>
    <t>"zazdívky otvorů</t>
  </si>
  <si>
    <t>(0,6*1+1*2,2)*2</t>
  </si>
  <si>
    <t>(1,05*2)*2</t>
  </si>
  <si>
    <t>(1*2,2+0,6*0,6)*2</t>
  </si>
  <si>
    <t>"příčky</t>
  </si>
  <si>
    <t>(2,2*2,2-2*0,8*2)*2</t>
  </si>
  <si>
    <t>7</t>
  </si>
  <si>
    <t>612325422</t>
  </si>
  <si>
    <t>Oprava vnitřní vápenocementové štukové omítky tl jádrové omítky do 20 mm a tl štuku do 3 mm stěn v rozsahu plochy přes 10 do 30 %</t>
  </si>
  <si>
    <t>-614499868</t>
  </si>
  <si>
    <t>Oprava vápenocementové omítky vnitřních ploch štukové dvouvrstvé, tl. jádrové omítky do 20 mm a tl. štuku do 3 mm stěn, v rozsahu opravované plochy přes 10 do 30%</t>
  </si>
  <si>
    <t>https://podminky.urs.cz/item/CS_URS_2026_01/612325422</t>
  </si>
  <si>
    <t>3,86*(25,575+5,2+6,6+7,9+21,5)</t>
  </si>
  <si>
    <t>3,86*(2,7+4,1+14,2+20,3)</t>
  </si>
  <si>
    <t>3,86*(19,5+23,2+25,9)</t>
  </si>
  <si>
    <t>8</t>
  </si>
  <si>
    <t>642944121</t>
  </si>
  <si>
    <t>Osazování ocelových zárubní dodatečné pl do 2,5 m2</t>
  </si>
  <si>
    <t>kus</t>
  </si>
  <si>
    <t>1159871738</t>
  </si>
  <si>
    <t>Osazení ocelových dveřních zárubní lisovaných nebo z úhelníků dodatečně s vybetonováním prahu, plochy do 2,5 m2</t>
  </si>
  <si>
    <t>https://podminky.urs.cz/item/CS_URS_2026_01/642944121</t>
  </si>
  <si>
    <t>9</t>
  </si>
  <si>
    <t>M</t>
  </si>
  <si>
    <t>55331437</t>
  </si>
  <si>
    <t>zárubeň jednokřídlá ocelová pro dodatečnou montáž tl stěny 110-150mm rozměru 800/1970, 2100mm</t>
  </si>
  <si>
    <t>367357592</t>
  </si>
  <si>
    <t>Ostatní konstrukce a práce, bourání</t>
  </si>
  <si>
    <t>10</t>
  </si>
  <si>
    <t>962031133</t>
  </si>
  <si>
    <t>Bourání příček nebo přizdívek z cihel pálených plných tl přes 100 do 150 mm</t>
  </si>
  <si>
    <t>277622205</t>
  </si>
  <si>
    <t>Bourání příček nebo přizdívek z cihel pálených plných, tl. přes 100 do 150 mm</t>
  </si>
  <si>
    <t>https://podminky.urs.cz/item/CS_URS_2026_01/962031133</t>
  </si>
  <si>
    <t>3,9*(3,9*2+2,95+4,4+1,15)+2,7*2,2+2,9*4,1</t>
  </si>
  <si>
    <t>11</t>
  </si>
  <si>
    <t>962032230</t>
  </si>
  <si>
    <t>Bourání zdiva z cihel pálených nebo vápenopískových na MV nebo MVC do 1 m3</t>
  </si>
  <si>
    <t>-1054599058</t>
  </si>
  <si>
    <t>Bourání zdiva nadzákladového z cihel pálených plných nebo lícových nebo vápenopískových na maltu vápennou nebo vápenocementovou, objemu do 1 m3</t>
  </si>
  <si>
    <t>https://podminky.urs.cz/item/CS_URS_2026_01/962032230</t>
  </si>
  <si>
    <t>1,1*(0,3*3,9)+1,3*(0,3*3,9)</t>
  </si>
  <si>
    <t>962081131</t>
  </si>
  <si>
    <t>Bourání příček ze skleněných tvárnic tl do 100 mm</t>
  </si>
  <si>
    <t>1629156474</t>
  </si>
  <si>
    <t>Bourání příček nebo přizdívek ze skleněných tvárnic, tl. do 100 mm</t>
  </si>
  <si>
    <t>https://podminky.urs.cz/item/CS_URS_2026_01/962081131</t>
  </si>
  <si>
    <t>1*4</t>
  </si>
  <si>
    <t>13</t>
  </si>
  <si>
    <t>968072455</t>
  </si>
  <si>
    <t>Vybourání kovových dveřních zárubní pl do 2 m2</t>
  </si>
  <si>
    <t>624460345</t>
  </si>
  <si>
    <t>Vybourání kovových rámů oken s křídly, dveřních zárubní, vrat, stěn, ostění nebo obkladů dveřních zárubní, plochy do 2 m2</t>
  </si>
  <si>
    <t>https://podminky.urs.cz/item/CS_URS_2026_01/968072455</t>
  </si>
  <si>
    <t>0,9*2,2*4+0,6*2</t>
  </si>
  <si>
    <t>14</t>
  </si>
  <si>
    <t>971033561</t>
  </si>
  <si>
    <t>Vybourání otvorů ve zdivu cihelném pl do 1 m2 na MVC nebo MV tl do 600 mm</t>
  </si>
  <si>
    <t>1858404422</t>
  </si>
  <si>
    <t>Vybourání otvorů ve zdivu a příčkách z cihel, tvárnic, lehkých betonů z cihel pálených na maltu vápennou nebo vápenocementovou plochy do 1 m2, tl. do 600 mm</t>
  </si>
  <si>
    <t>https://podminky.urs.cz/item/CS_URS_2026_01/971033561</t>
  </si>
  <si>
    <t>0,6*0,6*0,6</t>
  </si>
  <si>
    <t>15</t>
  </si>
  <si>
    <t>975053151</t>
  </si>
  <si>
    <t>Víceřadové podchycení stropů pro osazení nosníků v do 3,5 m pro zatížení přes 1500 kg/m2</t>
  </si>
  <si>
    <t>m</t>
  </si>
  <si>
    <t>1423137347</t>
  </si>
  <si>
    <t>Víceřadové podchycení stropů pro osazení nosníků dřevěnou výztuhou v. podchycení do 3,5 m a při zatížení hmotností přes 1500 kg/m2</t>
  </si>
  <si>
    <t>https://podminky.urs.cz/item/CS_URS_2026_01/975053151</t>
  </si>
  <si>
    <t>6,5*4</t>
  </si>
  <si>
    <t>16</t>
  </si>
  <si>
    <t>975058151</t>
  </si>
  <si>
    <t>Příplatek k víceřadovém podchycení stropů pro zatížení přes 1500 kg/m2 ZKD 1 m přes 3,5 m v podchycení</t>
  </si>
  <si>
    <t>-1640395767</t>
  </si>
  <si>
    <t>Víceřadové podchycení stropů pro osazení nosníků dřevěnou výztuhou Příplatek k cenám za každý další 1 m výšky přes 3,50 m a při zatížení hmotností přes 1500 kg/m2</t>
  </si>
  <si>
    <t>https://podminky.urs.cz/item/CS_URS_2026_01/975058151</t>
  </si>
  <si>
    <t>17</t>
  </si>
  <si>
    <t>978059311</t>
  </si>
  <si>
    <t>Bourání obkladů dlaždic z čediče plochy přes 1 m2</t>
  </si>
  <si>
    <t>-1078636025</t>
  </si>
  <si>
    <t>Odsekání obkladů stěn včetně otlučení podkladní omítky až na zdivo z dlaždic z čediče přes 1 m2</t>
  </si>
  <si>
    <t>https://podminky.urs.cz/item/CS_URS_2026_01/978059311</t>
  </si>
  <si>
    <t>(0,7+1,1+1,5)*1,5</t>
  </si>
  <si>
    <t>18</t>
  </si>
  <si>
    <t>978059541</t>
  </si>
  <si>
    <t>Odsekání a odebrání obkladů stěn z vnitřních obkládaček plochy přes 1 m2</t>
  </si>
  <si>
    <t>172890652</t>
  </si>
  <si>
    <t>Odsekání obkladů stěn včetně otlučení podkladní omítky až na zdivo z obkládaček vnitřních, z jakýchkoliv materiálů, plochy přes 1 m2</t>
  </si>
  <si>
    <t>https://podminky.urs.cz/item/CS_URS_2026_01/978059541</t>
  </si>
  <si>
    <t>2*2*1,5</t>
  </si>
  <si>
    <t>997</t>
  </si>
  <si>
    <t>Přesun sutě</t>
  </si>
  <si>
    <t>19</t>
  </si>
  <si>
    <t>997013114</t>
  </si>
  <si>
    <t>Vnitrostaveništní doprava suti a vybouraných hmot pro budovy v přes 12 do 15 m</t>
  </si>
  <si>
    <t>-609740178</t>
  </si>
  <si>
    <t>Vnitrostaveništní doprava suti a vybouraných hmot vodorovně do 50 m s naložením základní pro budovy a haly výšky přes 12 do 15 m</t>
  </si>
  <si>
    <t>https://podminky.urs.cz/item/CS_URS_2026_01/997013114</t>
  </si>
  <si>
    <t>20</t>
  </si>
  <si>
    <t>997013501</t>
  </si>
  <si>
    <t>Odvoz suti a vybouraných hmot na skládku nebo meziskládku do 1 km se složením</t>
  </si>
  <si>
    <t>-2082521474</t>
  </si>
  <si>
    <t>Odvoz suti a vybouraných hmot na skládku nebo meziskládku se složením, na vzdálenost do 1 km</t>
  </si>
  <si>
    <t>https://podminky.urs.cz/item/CS_URS_2026_01/997013501</t>
  </si>
  <si>
    <t>997013509</t>
  </si>
  <si>
    <t>Příplatek k odvozu suti a vybouraných hmot na skládku ZKD 1 km přes 1 km</t>
  </si>
  <si>
    <t>1969285461</t>
  </si>
  <si>
    <t>Odvoz suti a vybouraných hmot na skládku nebo meziskládku se složením, na vzdálenost Příplatek k ceně za každý další započatý 1 km přes 1 km</t>
  </si>
  <si>
    <t>https://podminky.urs.cz/item/CS_URS_2026_01/997013509</t>
  </si>
  <si>
    <t>39,819*10 'Přepočtené koeficientem množství</t>
  </si>
  <si>
    <t>22</t>
  </si>
  <si>
    <t>997013609</t>
  </si>
  <si>
    <t>Poplatek za uložení na skládce (skládkovné) stavebního odpadu ze směsí nebo oddělených frakcí betonu, cihel a keramických výrobků kód odpadu 17 01 07</t>
  </si>
  <si>
    <t>119579379</t>
  </si>
  <si>
    <t>Poplatek za uložení stavebního odpadu na skládce (skládkovné) ze směsí nebo oddělených frakcí betonu, cihel a keramických výrobků zatříděného do Katalogu odpadů pod kódem 17 01 07</t>
  </si>
  <si>
    <t>https://podminky.urs.cz/item/CS_URS_2026_01/997013609</t>
  </si>
  <si>
    <t>998</t>
  </si>
  <si>
    <t>Přesun hmot</t>
  </si>
  <si>
    <t>23</t>
  </si>
  <si>
    <t>998011009</t>
  </si>
  <si>
    <t>Přesun hmot pro budovy zděné s omezením mechanizace pro budovy v přes 6 do 12 m</t>
  </si>
  <si>
    <t>1948665128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</si>
  <si>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</si>
  <si>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https://podminky.urs.cz/item/CS_URS_2026_01/998011009</t>
  </si>
  <si>
    <t>PSV</t>
  </si>
  <si>
    <t>Práce a dodávky PSV</t>
  </si>
  <si>
    <t>721</t>
  </si>
  <si>
    <t>Zdravotechnika - vnitřní kanalizace</t>
  </si>
  <si>
    <t>24</t>
  </si>
  <si>
    <t>721170972</t>
  </si>
  <si>
    <t>Potrubí z PVC krácení trub DN 50</t>
  </si>
  <si>
    <t>357573085</t>
  </si>
  <si>
    <t>Opravy odpadního potrubí plastového krácení trub DN 50</t>
  </si>
  <si>
    <t>https://podminky.urs.cz/item/CS_URS_2026_01/721170972</t>
  </si>
  <si>
    <t>25</t>
  </si>
  <si>
    <t>721171913</t>
  </si>
  <si>
    <t>Potrubí z PP propojení potrubí DN 50</t>
  </si>
  <si>
    <t>-1736441933</t>
  </si>
  <si>
    <t>Opravy odpadního potrubí plastového propojení dosavadního potrubí DN 50</t>
  </si>
  <si>
    <t>https://podminky.urs.cz/item/CS_URS_2026_01/721171913</t>
  </si>
  <si>
    <t>26</t>
  </si>
  <si>
    <t>998721122</t>
  </si>
  <si>
    <t>Přesun hmot tonážní pro vnitřní kanalizaci ruční v objektech v přes 6 do 12 m</t>
  </si>
  <si>
    <t>-3242497</t>
  </si>
  <si>
    <t>Přesun hmot pro vnitřní kanalizaci stanovený z hmotnosti přesunovaného materiálu vodorovná dopravní vzdálenost do 50 m ruční (bez užití mechanizace) v objektech výšky přes 6 do 12 m</t>
  </si>
  <si>
    <t>https://podminky.urs.cz/item/CS_URS_2026_01/998721122</t>
  </si>
  <si>
    <t>722</t>
  </si>
  <si>
    <t>Zdravotechnika - vnitřní vodovod</t>
  </si>
  <si>
    <t>27</t>
  </si>
  <si>
    <t>722170942</t>
  </si>
  <si>
    <t>Oprava potrubí PE spojka Gebo BI nátrubkové G 1/2</t>
  </si>
  <si>
    <t>-1977479606</t>
  </si>
  <si>
    <t>Oprava vodovodního potrubí z plastových trub spojky pro trubky nátrubkové G 1/2</t>
  </si>
  <si>
    <t>https://podminky.urs.cz/item/CS_URS_2026_01/722170942</t>
  </si>
  <si>
    <t>28</t>
  </si>
  <si>
    <t>722171913</t>
  </si>
  <si>
    <t>Potrubí plastové odříznutí trubky D přes 20 do 25 mm</t>
  </si>
  <si>
    <t>1010388527</t>
  </si>
  <si>
    <t>Odříznutí trubky nebo tvarovky u rozvodů vody z plastů D přes 20 do 25 mm</t>
  </si>
  <si>
    <t>https://podminky.urs.cz/item/CS_URS_2026_01/722171913</t>
  </si>
  <si>
    <t>29</t>
  </si>
  <si>
    <t>722171933</t>
  </si>
  <si>
    <t>Potrubí plastové výměna trub nebo tvarovek D přes 20 do 25 mm</t>
  </si>
  <si>
    <t>265196020</t>
  </si>
  <si>
    <t>Výměna trubky, tvarovky, vsazení odbočky na rozvodech vody z plastů D přes 20 do 25 mm</t>
  </si>
  <si>
    <t>https://podminky.urs.cz/item/CS_URS_2026_01/722171933</t>
  </si>
  <si>
    <t>30</t>
  </si>
  <si>
    <t>28615135</t>
  </si>
  <si>
    <t>trubka plastová PPR vodovodní PN 16 D 25mm</t>
  </si>
  <si>
    <t>32</t>
  </si>
  <si>
    <t>-1726619619</t>
  </si>
  <si>
    <t>(0,25*4)</t>
  </si>
  <si>
    <t>1*1,03 'Přepočtené koeficientem množství</t>
  </si>
  <si>
    <t>31</t>
  </si>
  <si>
    <t>722175061</t>
  </si>
  <si>
    <t>Potrubí vodovodní plastové křížení PPR spojované svařováním D 16x2,7 mm</t>
  </si>
  <si>
    <t>2081660810</t>
  </si>
  <si>
    <t>Potrubí z trubek polypropylenových spojovaných svařováním z vícevrstvého PP-RCT křížení potrubí (PPR, PP-RCT) D 16/2,7</t>
  </si>
  <si>
    <t>https://podminky.urs.cz/item/CS_URS_2026_01/722175061</t>
  </si>
  <si>
    <t>"2.34</t>
  </si>
  <si>
    <t>(4,1+2,2) "teplá</t>
  </si>
  <si>
    <t>(4,1+2,2) "studená</t>
  </si>
  <si>
    <t>998722122</t>
  </si>
  <si>
    <t>Přesun hmot tonážní pro vnitřní vodovod ruční v objektech v přes 6 do 12 m</t>
  </si>
  <si>
    <t>1622996020</t>
  </si>
  <si>
    <t>Přesun hmot pro vnitřní vodovod stanovený z hmotnosti přesunovaného materiálu vodorovná dopravní vzdálenost do 50 m ruční (bez užití mechanizace) v objektech výšky přes 6 do 12 m</t>
  </si>
  <si>
    <t>https://podminky.urs.cz/item/CS_URS_2026_01/998722122</t>
  </si>
  <si>
    <t>725</t>
  </si>
  <si>
    <t>Zdravotechnika - zařizovací předměty</t>
  </si>
  <si>
    <t>33</t>
  </si>
  <si>
    <t>725210821</t>
  </si>
  <si>
    <t>Demontáž umyvadel bez výtokových armatur</t>
  </si>
  <si>
    <t>1801444634</t>
  </si>
  <si>
    <t>Demontáž umyvadel bez výtokových armatur umyvadel</t>
  </si>
  <si>
    <t>https://podminky.urs.cz/item/CS_URS_2026_01/725210821</t>
  </si>
  <si>
    <t>34</t>
  </si>
  <si>
    <t>725211602</t>
  </si>
  <si>
    <t>Umyvadlo keramické bílé šířky 550 mm bez krytu na sifon připevněné na stěnu šrouby</t>
  </si>
  <si>
    <t>-76442255</t>
  </si>
  <si>
    <t>Umyvadla keramická bílá bez výtokových armatur připevněná na stěnu šrouby bez sloupu nebo krytu na sifon, šířka umyvadla 550 mm</t>
  </si>
  <si>
    <t>https://podminky.urs.cz/item/CS_URS_2026_01/725211602</t>
  </si>
  <si>
    <t>35</t>
  </si>
  <si>
    <t>725220841</t>
  </si>
  <si>
    <t>Demontáž van ocelová rohová</t>
  </si>
  <si>
    <t>-1079713052</t>
  </si>
  <si>
    <t>Demontáž van ocelových rohových</t>
  </si>
  <si>
    <t>https://podminky.urs.cz/item/CS_URS_2026_01/725220841</t>
  </si>
  <si>
    <t>36</t>
  </si>
  <si>
    <t>725531101</t>
  </si>
  <si>
    <t>Elektrický ohřívač zásobníkový přepadový beztlakový 5 l / 2 kW</t>
  </si>
  <si>
    <t>-1717119308</t>
  </si>
  <si>
    <t>Elektrické ohřívače zásobníkové beztlakové přepadové objem nádrže (příkon) 5 l (2,0 kW)</t>
  </si>
  <si>
    <t>https://podminky.urs.cz/item/CS_URS_2026_01/725531101</t>
  </si>
  <si>
    <t>1 "2.39</t>
  </si>
  <si>
    <t>37</t>
  </si>
  <si>
    <t>725822611</t>
  </si>
  <si>
    <t>Baterie umyvadlová stojánková páková bez výpusti</t>
  </si>
  <si>
    <t>585980383</t>
  </si>
  <si>
    <t>Baterie umyvadlové stojánkové pákové bez výpusti</t>
  </si>
  <si>
    <t>https://podminky.urs.cz/item/CS_URS_2026_01/725822611</t>
  </si>
  <si>
    <t>38</t>
  </si>
  <si>
    <t>725861102</t>
  </si>
  <si>
    <t>Zápachová uzávěrka pro umyvadla DN 40</t>
  </si>
  <si>
    <t>-1204698318</t>
  </si>
  <si>
    <t>Zápachové uzávěrky zařizovacích předmětů pro umyvadla DN 40</t>
  </si>
  <si>
    <t>https://podminky.urs.cz/item/CS_URS_2026_01/725861102</t>
  </si>
  <si>
    <t>39</t>
  </si>
  <si>
    <t>725861311</t>
  </si>
  <si>
    <t>Zápachová uzávěrka pro umyvadla DN 40 s přípojkou pro pračku nebo myčku</t>
  </si>
  <si>
    <t>1825033815</t>
  </si>
  <si>
    <t>Zápachové uzávěrky zařizovacích předmětů pro umyvadla s přípojkou pro pračku nebo myčku DN 40</t>
  </si>
  <si>
    <t>https://podminky.urs.cz/item/CS_URS_2026_01/725861311</t>
  </si>
  <si>
    <t>40</t>
  </si>
  <si>
    <t>998725122</t>
  </si>
  <si>
    <t>Přesun hmot tonážní pro zařizovací předměty ruční v objektech v přes 6 do 12 m</t>
  </si>
  <si>
    <t>1044922167</t>
  </si>
  <si>
    <t>Přesun hmot pro zařizovací předměty stanovený z hmotnosti přesunovaného materiálu vodorovná dopravní vzdálenost do 50 m ruční (bez užití mechanizace) v objektech výšky přes 6 do 12 m</t>
  </si>
  <si>
    <t>https://podminky.urs.cz/item/CS_URS_2026_01/998725122</t>
  </si>
  <si>
    <t>762</t>
  </si>
  <si>
    <t>Konstrukce tesařské</t>
  </si>
  <si>
    <t>41</t>
  </si>
  <si>
    <t>762511284</t>
  </si>
  <si>
    <t>Podlahové kce podkladové dvouvrstvé z desek OSB tl 2x15 mm broušených na pero a drážku lepených</t>
  </si>
  <si>
    <t>-1481113776</t>
  </si>
  <si>
    <t>Podlahové konstrukce podkladové z dřevoštěpkových desek OSB dvouvrstvých lepených na pero a drážku 2x15 mm</t>
  </si>
  <si>
    <t>https://podminky.urs.cz/item/CS_URS_2026_01/762511284</t>
  </si>
  <si>
    <t>34,8+43,9</t>
  </si>
  <si>
    <t>42</t>
  </si>
  <si>
    <t>762595001</t>
  </si>
  <si>
    <t>Spojovací prostředky pro položení dřevěných podlah a zakrytí kanálů</t>
  </si>
  <si>
    <t>-1415744302</t>
  </si>
  <si>
    <t>Spojovací prostředky podlah a podkladových konstrukcí hřebíky, vruty</t>
  </si>
  <si>
    <t>https://podminky.urs.cz/item/CS_URS_2026_01/762595001</t>
  </si>
  <si>
    <t>43</t>
  </si>
  <si>
    <t>998762122</t>
  </si>
  <si>
    <t>Přesun hmot tonážní pro kce tesařské ruční v objektech v přes 6 do 12 m</t>
  </si>
  <si>
    <t>-1549437299</t>
  </si>
  <si>
    <t>Přesun hmot pro konstrukce tesařské stanovený z hmotnosti přesunovaného materiálu vodorovná dopravní vzdálenost do 50 m ruční (bez užití mechanizace) v objektech výšky přes 6 do 12 m</t>
  </si>
  <si>
    <t>https://podminky.urs.cz/item/CS_URS_2026_01/998762122</t>
  </si>
  <si>
    <t>763</t>
  </si>
  <si>
    <t>Konstrukce suché výstavby</t>
  </si>
  <si>
    <t>44</t>
  </si>
  <si>
    <t>763112312.KNF</t>
  </si>
  <si>
    <t>SDK příčka mezibytová W115 tl 155 mm zdvojený profil CW+UW 50 desky 2x WHITE (A) 12,5 TI 40+40 mm 15 kg/m3 EI 60 Rw 62 dB</t>
  </si>
  <si>
    <t>1940252669</t>
  </si>
  <si>
    <t>3,9*(4,1*2+0,8+2,15+2,6)</t>
  </si>
  <si>
    <t>-0,8*2*2</t>
  </si>
  <si>
    <t>45</t>
  </si>
  <si>
    <t>763164668</t>
  </si>
  <si>
    <t>SDK obklad kcí tvaru U š přes 1,2 m desky 2xDFH2 15</t>
  </si>
  <si>
    <t>1658301453</t>
  </si>
  <si>
    <t>Obklad konstrukcí sádrokartonovými deskami včetně ochranných úhelníků ve tvaru U rozvinuté šíře přes 1,2 m, opláštěný deskou protipožární impregnovanou DFH2, tl. 2 x 15 mm</t>
  </si>
  <si>
    <t>https://podminky.urs.cz/item/CS_URS_2026_01/763164668</t>
  </si>
  <si>
    <t>7,25*(0,8*2+0,3)</t>
  </si>
  <si>
    <t>46</t>
  </si>
  <si>
    <t>763181311</t>
  </si>
  <si>
    <t>Montáž jednokřídlové kovové zárubně do SDK příčky</t>
  </si>
  <si>
    <t>-243310059</t>
  </si>
  <si>
    <t>Výplně otvorů konstrukcí ze sádrokartonových desek montáž zárubně kovové s konstrukcí jednokřídlové</t>
  </si>
  <si>
    <t>https://podminky.urs.cz/item/CS_URS_2026_01/763181311</t>
  </si>
  <si>
    <t>47</t>
  </si>
  <si>
    <t>55331590</t>
  </si>
  <si>
    <t>zárubeň jednokřídlá ocelová pro sádrokartonové příčky tl stěny 75-100mm rozměru 800/1970, 2100mm</t>
  </si>
  <si>
    <t>-20918268</t>
  </si>
  <si>
    <t>48</t>
  </si>
  <si>
    <t>998763332</t>
  </si>
  <si>
    <t>Přesun hmot tonážní pro konstrukce montované z desek ruční v objektech v přes 6 do 12 m</t>
  </si>
  <si>
    <t>817153200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</si>
  <si>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</si>
  <si>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https://podminky.urs.cz/item/CS_URS_2026_01/998763332</t>
  </si>
  <si>
    <t>766</t>
  </si>
  <si>
    <t>Konstrukce truhlářské</t>
  </si>
  <si>
    <t>49</t>
  </si>
  <si>
    <t>766660001</t>
  </si>
  <si>
    <t>Montáž dveřních křídel otvíravých jednokřídlových š do 0,8 m do ocelové zárubně</t>
  </si>
  <si>
    <t>18654298</t>
  </si>
  <si>
    <t>Montáž dveřních křídel dřevěných nebo plastových otevíravých do ocelové zárubně povrchově upravených jednokřídlových, šířky do 800 mm</t>
  </si>
  <si>
    <t>https://podminky.urs.cz/item/CS_URS_2026_01/766660001</t>
  </si>
  <si>
    <t>50</t>
  </si>
  <si>
    <t>61162085</t>
  </si>
  <si>
    <t>dveře jednokřídlé dřevotřískové povrch laminátový plné 700x1970-2100mm</t>
  </si>
  <si>
    <t>-1205001134</t>
  </si>
  <si>
    <t>51</t>
  </si>
  <si>
    <t>61162086</t>
  </si>
  <si>
    <t>dveře jednokřídlé dřevotřískové povrch laminátový plné 800x1970-2100mm</t>
  </si>
  <si>
    <t>-1703323669</t>
  </si>
  <si>
    <t>52</t>
  </si>
  <si>
    <t>998766122</t>
  </si>
  <si>
    <t>Přesun hmot tonážní pro kce truhlářské ruční v objektech v přes 6 do 12 m</t>
  </si>
  <si>
    <t>-2040100697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</si>
  <si>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</si>
  <si>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https://podminky.urs.cz/item/CS_URS_2026_01/998766122</t>
  </si>
  <si>
    <t>767</t>
  </si>
  <si>
    <t>Konstrukce zámečnické</t>
  </si>
  <si>
    <t>53</t>
  </si>
  <si>
    <t>767991911</t>
  </si>
  <si>
    <t>Opravy zámečnických konstrukcí ostatní - samostatné svařování</t>
  </si>
  <si>
    <t>-1071885075</t>
  </si>
  <si>
    <t>Ostatní opravy svařováním</t>
  </si>
  <si>
    <t>https://podminky.urs.cz/item/CS_URS_2026_01/767991911</t>
  </si>
  <si>
    <t>7,25*2*0,2+7*2*0,3*2</t>
  </si>
  <si>
    <t>54</t>
  </si>
  <si>
    <t>767995112</t>
  </si>
  <si>
    <t>Montáž atypických zámečnických konstrukcí hmotnosti přes 5 do 10 kg</t>
  </si>
  <si>
    <t>kg</t>
  </si>
  <si>
    <t>-2125377468</t>
  </si>
  <si>
    <t>Montáž ostatních atypických zámečnických konstrukcí hmotnosti přes 5 do 10 kg</t>
  </si>
  <si>
    <t>https://podminky.urs.cz/item/CS_URS_2026_01/767995112</t>
  </si>
  <si>
    <t>10*7*0,3</t>
  </si>
  <si>
    <t>55</t>
  </si>
  <si>
    <t>998767123</t>
  </si>
  <si>
    <t>Přesun hmot tonážní pro zámečnické konstrukce ruční v objektech v přes 12 do 24 m</t>
  </si>
  <si>
    <t>1025517013</t>
  </si>
  <si>
    <t>Přesun hmot pro zámečnické konstrukce stanovený z hmotnosti přesunovaného materiálu vodorovná dopravní vzdálenost do 50 m ruční (bez užití mechanizace) v objektech výšky přes 12 do 24 m</t>
  </si>
  <si>
    <t>https://podminky.urs.cz/item/CS_URS_2026_01/998767123</t>
  </si>
  <si>
    <t>771</t>
  </si>
  <si>
    <t>Podlahy z dlaždic</t>
  </si>
  <si>
    <t>56</t>
  </si>
  <si>
    <t>771573810</t>
  </si>
  <si>
    <t>Demontáž podlah z dlaždic keramických lepených</t>
  </si>
  <si>
    <t>715519309</t>
  </si>
  <si>
    <t>https://podminky.urs.cz/item/CS_URS_2026_01/771573810</t>
  </si>
  <si>
    <t>7,9</t>
  </si>
  <si>
    <t>775</t>
  </si>
  <si>
    <t>Podlahy skládané</t>
  </si>
  <si>
    <t>57</t>
  </si>
  <si>
    <t>775511800</t>
  </si>
  <si>
    <t>Demontáž podlah vlysových masivních lepených s lištami do suti</t>
  </si>
  <si>
    <t>174168306</t>
  </si>
  <si>
    <t>Demontáž podlah vlysových masivních do suti s lištami lepených</t>
  </si>
  <si>
    <t>https://podminky.urs.cz/item/CS_URS_2026_01/775511800</t>
  </si>
  <si>
    <t>11,8+1,6+26,6+22,6+27,5</t>
  </si>
  <si>
    <t>58</t>
  </si>
  <si>
    <t>776991821</t>
  </si>
  <si>
    <t>Odstranění lepidla ručně z podlah</t>
  </si>
  <si>
    <t>1781455385</t>
  </si>
  <si>
    <t>Ostatní práce odstranění lepidla ručně z podlah</t>
  </si>
  <si>
    <t>https://podminky.urs.cz/item/CS_URS_2026_01/776991821</t>
  </si>
  <si>
    <t>776</t>
  </si>
  <si>
    <t>Podlahy povlakové</t>
  </si>
  <si>
    <t>59</t>
  </si>
  <si>
    <t>776201812</t>
  </si>
  <si>
    <t>Demontáž lepených povlakových podlah s podložkou ručně</t>
  </si>
  <si>
    <t>-895248840</t>
  </si>
  <si>
    <t>Demontáž povlakových podlahovin lepených ručně s podložkou</t>
  </si>
  <si>
    <t>https://podminky.urs.cz/item/CS_URS_2026_01/776201812</t>
  </si>
  <si>
    <t>21,4</t>
  </si>
  <si>
    <t>60</t>
  </si>
  <si>
    <t>776241111</t>
  </si>
  <si>
    <t>Lepení hladkých (bez vzoru) pásů ze sametového vinylu</t>
  </si>
  <si>
    <t>-1862367640</t>
  </si>
  <si>
    <t>Montáž podlahovin ze sametového vinylu lepením pásů hladkých (bez vzoru)</t>
  </si>
  <si>
    <t>https://podminky.urs.cz/item/CS_URS_2026_01/776241111</t>
  </si>
  <si>
    <t>61</t>
  </si>
  <si>
    <t>28411080</t>
  </si>
  <si>
    <t>podlahovina vinylová sametová s textilním povrchem třída zátěže 33, hořlavost Bfl S1 tl 4,3mm</t>
  </si>
  <si>
    <t>-1148019464</t>
  </si>
  <si>
    <t>168,8*1,1 "Přepočtené koeficientem množství</t>
  </si>
  <si>
    <t>62</t>
  </si>
  <si>
    <t>776411111</t>
  </si>
  <si>
    <t>Montáž obvodových soklíků výšky do 80 mm</t>
  </si>
  <si>
    <t>1132850</t>
  </si>
  <si>
    <t>Montáž soklíků lepením obvodových, výšky do 80 mm</t>
  </si>
  <si>
    <t>https://podminky.urs.cz/item/CS_URS_2026_01/776411111</t>
  </si>
  <si>
    <t>25,6+5,2+6,6+7,9+4*4,1+0,6*2+21,5+2,5*2+2,15*2+4,05+14,2+2,15</t>
  </si>
  <si>
    <t>25,9+23,2</t>
  </si>
  <si>
    <t>63</t>
  </si>
  <si>
    <t>28411009</t>
  </si>
  <si>
    <t>lišta soklová PVC 18x80mm</t>
  </si>
  <si>
    <t>20276255</t>
  </si>
  <si>
    <t>163,2*1,1 "Přepočtené koeficientem množství</t>
  </si>
  <si>
    <t>64</t>
  </si>
  <si>
    <t>776421312</t>
  </si>
  <si>
    <t>Montáž přechodových šroubovaných lišt</t>
  </si>
  <si>
    <t>-138419166</t>
  </si>
  <si>
    <t>Montáž lišt přechodových šroubovaných</t>
  </si>
  <si>
    <t>https://podminky.urs.cz/item/CS_URS_2026_01/776421312</t>
  </si>
  <si>
    <t>65</t>
  </si>
  <si>
    <t>59054104</t>
  </si>
  <si>
    <t>profil přechodový Al s pohyblivým ramenem 17,5x40mm</t>
  </si>
  <si>
    <t>1181151800</t>
  </si>
  <si>
    <t>66</t>
  </si>
  <si>
    <t>998776122</t>
  </si>
  <si>
    <t>Přesun hmot tonážní pro podlahy povlakové ruční v objektech v přes 6 do 12 m</t>
  </si>
  <si>
    <t>-888949535</t>
  </si>
  <si>
    <t>Přesun hmot pro podlahy povlakové stanovený z hmotnosti přesunovaného materiálu vodorovná dopravní vzdálenost do 50 m ruční (bez užití mechanizace) v objektech výšky přes 6 do 12 m</t>
  </si>
  <si>
    <t>https://podminky.urs.cz/item/CS_URS_2026_01/998776122</t>
  </si>
  <si>
    <t>781</t>
  </si>
  <si>
    <t>Dokončovací práce - obklady</t>
  </si>
  <si>
    <t>67</t>
  </si>
  <si>
    <t>781121011</t>
  </si>
  <si>
    <t>Nátěr penetrační na stěnu</t>
  </si>
  <si>
    <t>-924312058</t>
  </si>
  <si>
    <t>Příprava podkladu před provedením obkladu nátěr penetrační na stěnu</t>
  </si>
  <si>
    <t>https://podminky.urs.cz/item/CS_URS_2026_01/781121011</t>
  </si>
  <si>
    <t>"2.35</t>
  </si>
  <si>
    <t>(1*1,5)</t>
  </si>
  <si>
    <t>"2.36</t>
  </si>
  <si>
    <t>(0,69+0,93)*1,5</t>
  </si>
  <si>
    <t>"2.39 (za linkou)</t>
  </si>
  <si>
    <t>(2,96*0,8)</t>
  </si>
  <si>
    <t>68</t>
  </si>
  <si>
    <t>781472216</t>
  </si>
  <si>
    <t>Montáž obkladů keramických hladkých lepených cementovým flexibilním lepidlem přes 9 do 12 ks/m2</t>
  </si>
  <si>
    <t>-569929204</t>
  </si>
  <si>
    <t>Montáž keramických obkladů stěn lepených cementovým flexibilním lepidlem hladkých přes 9 do 12 ks/m2</t>
  </si>
  <si>
    <t>https://podminky.urs.cz/item/CS_URS_2026_01/781472216</t>
  </si>
  <si>
    <t>69</t>
  </si>
  <si>
    <t>59761701</t>
  </si>
  <si>
    <t>obklad keramický nemrazuvzdorný povrch hladký/lesklý tl do 10mm přes 12 do 19ks/m2</t>
  </si>
  <si>
    <t>-1340526873</t>
  </si>
  <si>
    <t>6,298*1,1 'Přepočtené koeficientem množství</t>
  </si>
  <si>
    <t>70</t>
  </si>
  <si>
    <t>781472291</t>
  </si>
  <si>
    <t>Příplatek k montáži obkladů keramických lepených cementovým flexibilním lepidlem za plochu do 10 m2</t>
  </si>
  <si>
    <t>1694525250</t>
  </si>
  <si>
    <t>Montáž keramických obkladů stěn lepených cementovým flexibilním lepidlem Příplatek k cenám za plochu do 10 m2 jednotlivě</t>
  </si>
  <si>
    <t>https://podminky.urs.cz/item/CS_URS_2026_01/781472291</t>
  </si>
  <si>
    <t>71</t>
  </si>
  <si>
    <t>781492251</t>
  </si>
  <si>
    <t>Montáž profilů ukončovacích lepených flexibilním cementovým lepidlem</t>
  </si>
  <si>
    <t>1138103169</t>
  </si>
  <si>
    <t>Obklad - dokončující práce montáž profilu lepeného flexibilním cementovým lepidlem ukončovacího</t>
  </si>
  <si>
    <t>https://podminky.urs.cz/item/CS_URS_2026_01/781492251</t>
  </si>
  <si>
    <t>(1*2+1,5*2)</t>
  </si>
  <si>
    <t>((0,69+0,93)*2+1,5*2)</t>
  </si>
  <si>
    <t>(0,8+2,96+0,8)</t>
  </si>
  <si>
    <t>72</t>
  </si>
  <si>
    <t>19416005</t>
  </si>
  <si>
    <t>lišta ukončovací z eloxovaného hliníku 10mm</t>
  </si>
  <si>
    <t>-1066476677</t>
  </si>
  <si>
    <t>15,8*1,05 "Přepočtené koeficientem množství</t>
  </si>
  <si>
    <t>73</t>
  </si>
  <si>
    <t>998781122</t>
  </si>
  <si>
    <t>Přesun hmot tonážní pro obklady keramické ruční v objektech v přes 6 do 12 m</t>
  </si>
  <si>
    <t>619023934</t>
  </si>
  <si>
    <t>Přesun hmot pro obklady keramické stanovený z hmotnosti přesunovaného materiálu vodorovná dopravní vzdálenost do 50 m ruční (bez užití mechanizace) v objektech výšky přes 6 do 12 m</t>
  </si>
  <si>
    <t>https://podminky.urs.cz/item/CS_URS_2026_01/998781122</t>
  </si>
  <si>
    <t>784</t>
  </si>
  <si>
    <t>Dokončovací práce - malby a tapety</t>
  </si>
  <si>
    <t>74</t>
  </si>
  <si>
    <t>784111013</t>
  </si>
  <si>
    <t>Obroušení podkladu omítnutého v místnostech v přes 3,80 do 5,00 m</t>
  </si>
  <si>
    <t>-2095718010</t>
  </si>
  <si>
    <t>Obroušení podkladu omítky v místnostech výšky přes 3,80 do 5,00 m</t>
  </si>
  <si>
    <t>https://podminky.urs.cz/item/CS_URS_2026_01/784111013</t>
  </si>
  <si>
    <t>75</t>
  </si>
  <si>
    <t>784121003</t>
  </si>
  <si>
    <t>Oškrabání malby v místnostech v přes 3,80 do 5,00 m</t>
  </si>
  <si>
    <t>1263543484</t>
  </si>
  <si>
    <t>Oškrabání malby v místnostech výšky přes 3,80 do 5,00 m</t>
  </si>
  <si>
    <t>https://podminky.urs.cz/item/CS_URS_2026_01/784121003</t>
  </si>
  <si>
    <t>40,83+3,86+1,6+22+5,2+11,3+24,12+43,9+34,8</t>
  </si>
  <si>
    <t>76</t>
  </si>
  <si>
    <t>784121013</t>
  </si>
  <si>
    <t>Rozmývání podkladu po oškrabání malby v místnostech v přes 3,80 do 5,00 m</t>
  </si>
  <si>
    <t>1651721095</t>
  </si>
  <si>
    <t>Rozmývání podkladu po oškrabání malby v místnostech výšky přes 3,80 do 5,00 m</t>
  </si>
  <si>
    <t>https://podminky.urs.cz/item/CS_URS_2026_01/784121013</t>
  </si>
  <si>
    <t>77</t>
  </si>
  <si>
    <t>784181103</t>
  </si>
  <si>
    <t>Základní akrylátová jednonásobná bezbarvá penetrace podkladu v místnostech v přes 3,80 do 5,00 m</t>
  </si>
  <si>
    <t>-295991315</t>
  </si>
  <si>
    <t>Penetrace podkladu jednonásobná základní akrylátová bezbarvá v místnostech výšky přes 3,80 do 5,00 m</t>
  </si>
  <si>
    <t>https://podminky.urs.cz/item/CS_URS_2026_01/784181103</t>
  </si>
  <si>
    <t>3,9*(4,1*2+0,8+2,15+2,6)*2</t>
  </si>
  <si>
    <t>-0,8*2*2*2</t>
  </si>
  <si>
    <t>78</t>
  </si>
  <si>
    <t>784221103</t>
  </si>
  <si>
    <t>Dvojnásobné bílé malby ze směsí za sucha dobře otěruvzdorných v místnostech přes 3,80 do 5,00 m</t>
  </si>
  <si>
    <t>-484548391</t>
  </si>
  <si>
    <t>Malby z malířských směsí otěruvzdorných za sucha dvojnásobné, bílé za sucha otěruvzdorné dobře v místnostech výšky přes 3,80 do 5,00 m</t>
  </si>
  <si>
    <t>https://podminky.urs.cz/item/CS_URS_2026_01/784221103</t>
  </si>
  <si>
    <t>79</t>
  </si>
  <si>
    <t>784221151</t>
  </si>
  <si>
    <t>Příplatek k cenám 2x maleb za sucha otěruvzdorných za barevnou malbu v odstínu světlém</t>
  </si>
  <si>
    <t>1075145587</t>
  </si>
  <si>
    <t>Malby z malířských směsí otěruvzdorných za sucha Příplatek k cenám dvojnásobných maleb na tónovacích automatech, v odstínu světlém</t>
  </si>
  <si>
    <t>https://podminky.urs.cz/item/CS_URS_2026_01/784221151</t>
  </si>
  <si>
    <t>786</t>
  </si>
  <si>
    <t>Dokončovací práce - čalounické úpravy</t>
  </si>
  <si>
    <t>80</t>
  </si>
  <si>
    <t>786612200</t>
  </si>
  <si>
    <t>Montáž zastiňujících rolet z textilií nebo umělých tkanin</t>
  </si>
  <si>
    <t>1099580918</t>
  </si>
  <si>
    <t>Montáž zastiňujících rolet do jakýchkoli typů oken z textilií nebo umělých tkanin</t>
  </si>
  <si>
    <t>https://podminky.urs.cz/item/CS_URS_2026_01/786612200</t>
  </si>
  <si>
    <t>81</t>
  </si>
  <si>
    <t>NVA.005R</t>
  </si>
  <si>
    <t xml:space="preserve">vnitřní horizontální roleta  š 1800 mm v 2700 mm</t>
  </si>
  <si>
    <t>310955039</t>
  </si>
  <si>
    <t>82</t>
  </si>
  <si>
    <t>78662R</t>
  </si>
  <si>
    <t xml:space="preserve">Demontáž lamelové žaluzie </t>
  </si>
  <si>
    <t>ks</t>
  </si>
  <si>
    <t>604582820</t>
  </si>
  <si>
    <t>83</t>
  </si>
  <si>
    <t>998786122</t>
  </si>
  <si>
    <t>Přesun hmot tonážní pro stínění a čalounické úpravy ruční v objektech v přes 6 do 12 m</t>
  </si>
  <si>
    <t>2017186917</t>
  </si>
  <si>
    <t>Přesun hmot pro stínění a čalounické úpravy stanovený z hmotnosti přesunovaného materiálu vodorovná dopravní vzdálenost do 50 m ruční (bez užití mechanizace) v objektech výšky (hloubky) přes 6 do 12 m</t>
  </si>
  <si>
    <t>https://podminky.urs.cz/item/CS_URS_2026_01/998786122</t>
  </si>
  <si>
    <t>SO-03 - Učebna IT 2.NP</t>
  </si>
  <si>
    <t>-320380276</t>
  </si>
  <si>
    <t>3,86*2,7-0,8*2</t>
  </si>
  <si>
    <t>317168012</t>
  </si>
  <si>
    <t>Překlad keramický plochý š 115 mm dl 1250 mm</t>
  </si>
  <si>
    <t>-1407387320</t>
  </si>
  <si>
    <t>Překlady keramické ploché osazené do maltového lože, výšky překladu 71 mm šířky 115 mm, délky 1250 mm</t>
  </si>
  <si>
    <t>https://podminky.urs.cz/item/CS_URS_2026_01/317168012</t>
  </si>
  <si>
    <t>202325240</t>
  </si>
  <si>
    <t>(3,86*2,7-0,8*2)*2</t>
  </si>
  <si>
    <t>612325421</t>
  </si>
  <si>
    <t>Oprava vnitřní vápenocementové štukové omítky tl jádrové omítky do 20 mm a tl štuku do 3 mm stěn v rozsahu plochy do 10 %</t>
  </si>
  <si>
    <t>-1951133831</t>
  </si>
  <si>
    <t>Oprava vápenocementové omítky vnitřních ploch štukové dvouvrstvé, tl. jádrové omítky do 20 mm a tl. štuku do 3 mm stěn, v rozsahu opravované plochy do 10%</t>
  </si>
  <si>
    <t>https://podminky.urs.cz/item/CS_URS_2026_01/612325421</t>
  </si>
  <si>
    <t>3,86*(19,125+32,7)</t>
  </si>
  <si>
    <t>616822465</t>
  </si>
  <si>
    <t>-1592655306</t>
  </si>
  <si>
    <t>-1613306873</t>
  </si>
  <si>
    <t>-1121029644</t>
  </si>
  <si>
    <t>0,8*2</t>
  </si>
  <si>
    <t>199353382</t>
  </si>
  <si>
    <t>2*1,5</t>
  </si>
  <si>
    <t>1635318062</t>
  </si>
  <si>
    <t>1221509851</t>
  </si>
  <si>
    <t>572517885</t>
  </si>
  <si>
    <t>3,704*10 'Přepočtené koeficientem množství</t>
  </si>
  <si>
    <t>-1357069915</t>
  </si>
  <si>
    <t>998018002</t>
  </si>
  <si>
    <t>Přesun hmot pro budovy ruční pro budovy v přes 6 do 12 m</t>
  </si>
  <si>
    <t>97610919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</si>
  <si>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</si>
  <si>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https://podminky.urs.cz/item/CS_URS_2026_01/998018002</t>
  </si>
  <si>
    <t>186707190</t>
  </si>
  <si>
    <t>824036622</t>
  </si>
  <si>
    <t>2146325183</t>
  </si>
  <si>
    <t>75393296</t>
  </si>
  <si>
    <t>976708368</t>
  </si>
  <si>
    <t>-1585294571</t>
  </si>
  <si>
    <t>-1267921034</t>
  </si>
  <si>
    <t>-250803825</t>
  </si>
  <si>
    <t>1656324774</t>
  </si>
  <si>
    <t>2030343993</t>
  </si>
  <si>
    <t>2025173027</t>
  </si>
  <si>
    <t>-681759266</t>
  </si>
  <si>
    <t>1002575575</t>
  </si>
  <si>
    <t>18,75+65</t>
  </si>
  <si>
    <t>-1595252213</t>
  </si>
  <si>
    <t>326050269</t>
  </si>
  <si>
    <t>-1124248529</t>
  </si>
  <si>
    <t>-345752255</t>
  </si>
  <si>
    <t>-949999098</t>
  </si>
  <si>
    <t>657881492</t>
  </si>
  <si>
    <t>506737759</t>
  </si>
  <si>
    <t>1000982868</t>
  </si>
  <si>
    <t>-1095624440</t>
  </si>
  <si>
    <t>2047168188</t>
  </si>
  <si>
    <t>83,75*1,1 "Přepočtené koeficientem množství</t>
  </si>
  <si>
    <t>-1496917365</t>
  </si>
  <si>
    <t>(19,125+32,7)</t>
  </si>
  <si>
    <t>280840804</t>
  </si>
  <si>
    <t>51,825*1,1 "Přepočtené koeficientem množství</t>
  </si>
  <si>
    <t>1079853330</t>
  </si>
  <si>
    <t>257975060</t>
  </si>
  <si>
    <t>-364057392</t>
  </si>
  <si>
    <t>-1907146353</t>
  </si>
  <si>
    <t>-2094272702</t>
  </si>
  <si>
    <t>-1193285753</t>
  </si>
  <si>
    <t>3*1,1 "Přepočtené koeficientem množství</t>
  </si>
  <si>
    <t>509743875</t>
  </si>
  <si>
    <t>2+1,5*2</t>
  </si>
  <si>
    <t>809238977</t>
  </si>
  <si>
    <t>5*1,1 "Přepočtené koeficientem množství</t>
  </si>
  <si>
    <t>-951682412</t>
  </si>
  <si>
    <t>380642803</t>
  </si>
  <si>
    <t>65+18,75+3,86*(32,7+19,125)</t>
  </si>
  <si>
    <t>1182698671</t>
  </si>
  <si>
    <t>-953443044</t>
  </si>
  <si>
    <t>-457495058</t>
  </si>
  <si>
    <t>1071119430</t>
  </si>
  <si>
    <t>963835504</t>
  </si>
  <si>
    <t>545681822</t>
  </si>
  <si>
    <t>2067414561</t>
  </si>
  <si>
    <t>-1067585258</t>
  </si>
  <si>
    <t>-877902134</t>
  </si>
  <si>
    <t>SO-04 - Učebna robotiky 2.NP</t>
  </si>
  <si>
    <t>1208304106</t>
  </si>
  <si>
    <t>3,86*33,115</t>
  </si>
  <si>
    <t>883931933</t>
  </si>
  <si>
    <t>1*1,5</t>
  </si>
  <si>
    <t>-1279577337</t>
  </si>
  <si>
    <t>760393603</t>
  </si>
  <si>
    <t>-2075778674</t>
  </si>
  <si>
    <t>2,09*10 'Přepočtené koeficientem množství</t>
  </si>
  <si>
    <t>-368250522</t>
  </si>
  <si>
    <t>-1259422408</t>
  </si>
  <si>
    <t>-1210143116</t>
  </si>
  <si>
    <t>1666534443</t>
  </si>
  <si>
    <t>-1241680078</t>
  </si>
  <si>
    <t>1440442431</t>
  </si>
  <si>
    <t>688690599</t>
  </si>
  <si>
    <t>494626574</t>
  </si>
  <si>
    <t>2120289673</t>
  </si>
  <si>
    <t>1599281714</t>
  </si>
  <si>
    <t>-213670466</t>
  </si>
  <si>
    <t>178438031</t>
  </si>
  <si>
    <t>1091409296</t>
  </si>
  <si>
    <t>1064253748</t>
  </si>
  <si>
    <t>-994247732</t>
  </si>
  <si>
    <t>67,06</t>
  </si>
  <si>
    <t>654744124</t>
  </si>
  <si>
    <t>-735435078</t>
  </si>
  <si>
    <t>-753722684</t>
  </si>
  <si>
    <t>-1366324425</t>
  </si>
  <si>
    <t>127393450</t>
  </si>
  <si>
    <t>-1728769199</t>
  </si>
  <si>
    <t>-2078772733</t>
  </si>
  <si>
    <t>67,06*1,1 "Přepočtené koeficientem množství</t>
  </si>
  <si>
    <t>1096847658</t>
  </si>
  <si>
    <t>1047382520</t>
  </si>
  <si>
    <t>33,115*1,1 "Přepočtené koeficientem množství</t>
  </si>
  <si>
    <t>632701632</t>
  </si>
  <si>
    <t>1427625859</t>
  </si>
  <si>
    <t>-502209280</t>
  </si>
  <si>
    <t>1605135867</t>
  </si>
  <si>
    <t>1006376679</t>
  </si>
  <si>
    <t>-1743864126</t>
  </si>
  <si>
    <t>1,5*1,1 "Přepočtené koeficientem množství</t>
  </si>
  <si>
    <t>-1717180436</t>
  </si>
  <si>
    <t>1+1,5*2</t>
  </si>
  <si>
    <t>-739008017</t>
  </si>
  <si>
    <t>4*1,1 "Přepočtené koeficientem množství</t>
  </si>
  <si>
    <t>1172656425</t>
  </si>
  <si>
    <t>976875080</t>
  </si>
  <si>
    <t>67,06+3,86*33,125</t>
  </si>
  <si>
    <t>1309658225</t>
  </si>
  <si>
    <t>1163415541</t>
  </si>
  <si>
    <t>5242804</t>
  </si>
  <si>
    <t>-1089620428</t>
  </si>
  <si>
    <t>-2089680448</t>
  </si>
  <si>
    <t>1219896450</t>
  </si>
  <si>
    <t>276933844</t>
  </si>
  <si>
    <t>488966115</t>
  </si>
  <si>
    <t>-410242738</t>
  </si>
  <si>
    <t>SO-05 - Jazyková učebna 3.NP</t>
  </si>
  <si>
    <t>699434323</t>
  </si>
  <si>
    <t>3,86*25,75</t>
  </si>
  <si>
    <t>-2060259579</t>
  </si>
  <si>
    <t>1,5*1,6</t>
  </si>
  <si>
    <t>1658521123</t>
  </si>
  <si>
    <t>-1318763379</t>
  </si>
  <si>
    <t>-871881212</t>
  </si>
  <si>
    <t>1,44*10 'Přepočtené koeficientem množství</t>
  </si>
  <si>
    <t>716032219</t>
  </si>
  <si>
    <t>-1196233943</t>
  </si>
  <si>
    <t>1664487550</t>
  </si>
  <si>
    <t>809789550</t>
  </si>
  <si>
    <t>593221956</t>
  </si>
  <si>
    <t>237272810</t>
  </si>
  <si>
    <t>-1555319670</t>
  </si>
  <si>
    <t>-948369821</t>
  </si>
  <si>
    <t>-1208768798</t>
  </si>
  <si>
    <t>1728586161</t>
  </si>
  <si>
    <t>836473929</t>
  </si>
  <si>
    <t>-1838341264</t>
  </si>
  <si>
    <t>-2058715452</t>
  </si>
  <si>
    <t>-1612398196</t>
  </si>
  <si>
    <t>700206383</t>
  </si>
  <si>
    <t>42,13</t>
  </si>
  <si>
    <t>1196633146</t>
  </si>
  <si>
    <t>-2033100005</t>
  </si>
  <si>
    <t>1650363597</t>
  </si>
  <si>
    <t>2047798833</t>
  </si>
  <si>
    <t>1322369057</t>
  </si>
  <si>
    <t>-1519198511</t>
  </si>
  <si>
    <t>-283748763</t>
  </si>
  <si>
    <t>42,13*1,1 "Přepočtené koeficientem množství</t>
  </si>
  <si>
    <t>-653199661</t>
  </si>
  <si>
    <t>1560067472</t>
  </si>
  <si>
    <t>25,75*1,1 "Přepočtené koeficientem množství</t>
  </si>
  <si>
    <t>1398558016</t>
  </si>
  <si>
    <t>1104234678</t>
  </si>
  <si>
    <t>564826886</t>
  </si>
  <si>
    <t>-1396036271</t>
  </si>
  <si>
    <t>1,6*1,5</t>
  </si>
  <si>
    <t>1384927586</t>
  </si>
  <si>
    <t>-1377713601</t>
  </si>
  <si>
    <t>2,4*1,1 "Přepočtené koeficientem množství</t>
  </si>
  <si>
    <t>994746887</t>
  </si>
  <si>
    <t>1,6+1,5*2</t>
  </si>
  <si>
    <t>-682593275</t>
  </si>
  <si>
    <t>4,6*1,1 "Přepočtené koeficientem množství</t>
  </si>
  <si>
    <t>-2079327429</t>
  </si>
  <si>
    <t>534684126</t>
  </si>
  <si>
    <t>67,06+3,86*25,7</t>
  </si>
  <si>
    <t>-644978692</t>
  </si>
  <si>
    <t>-878022000</t>
  </si>
  <si>
    <t>1734499772</t>
  </si>
  <si>
    <t>2092265264</t>
  </si>
  <si>
    <t>-1343131476</t>
  </si>
  <si>
    <t>-660597914</t>
  </si>
  <si>
    <t>-180533869</t>
  </si>
  <si>
    <t>727110583</t>
  </si>
  <si>
    <t>-1629508653</t>
  </si>
  <si>
    <t>SO-06 - Kabinet 3.NP</t>
  </si>
  <si>
    <t>317168012.WNR</t>
  </si>
  <si>
    <t>Překlad plochý Porotherm KP 11,5 dl 1250 mm</t>
  </si>
  <si>
    <t>1188423292</t>
  </si>
  <si>
    <t>1791832571</t>
  </si>
  <si>
    <t>21050644</t>
  </si>
  <si>
    <t>-1129525846</t>
  </si>
  <si>
    <t>3,86*16,8</t>
  </si>
  <si>
    <t>824337429</t>
  </si>
  <si>
    <t>-59832084</t>
  </si>
  <si>
    <t>286504237</t>
  </si>
  <si>
    <t>-1341070207</t>
  </si>
  <si>
    <t>-769182520</t>
  </si>
  <si>
    <t>996958395</t>
  </si>
  <si>
    <t>-978133408</t>
  </si>
  <si>
    <t>1,571*10 'Přepočtené koeficientem množství</t>
  </si>
  <si>
    <t>-921766284</t>
  </si>
  <si>
    <t>1177797076</t>
  </si>
  <si>
    <t>-147397479</t>
  </si>
  <si>
    <t>18,7</t>
  </si>
  <si>
    <t>-1951670355</t>
  </si>
  <si>
    <t>-2091089745</t>
  </si>
  <si>
    <t>-807924613</t>
  </si>
  <si>
    <t>-1253536995</t>
  </si>
  <si>
    <t>316385399</t>
  </si>
  <si>
    <t>-1606458809</t>
  </si>
  <si>
    <t>-117094869</t>
  </si>
  <si>
    <t>1366909867</t>
  </si>
  <si>
    <t>-684369951</t>
  </si>
  <si>
    <t>-947682146</t>
  </si>
  <si>
    <t>18,7*1,1 "Přepočtené koeficientem množství</t>
  </si>
  <si>
    <t>1161669602</t>
  </si>
  <si>
    <t>19,5</t>
  </si>
  <si>
    <t>1647887095</t>
  </si>
  <si>
    <t>19,5*1,1 "Přepočtené koeficientem množství</t>
  </si>
  <si>
    <t>989969615</t>
  </si>
  <si>
    <t>-1561354989</t>
  </si>
  <si>
    <t>-1296473254</t>
  </si>
  <si>
    <t>1045255529</t>
  </si>
  <si>
    <t>18,7+3,86*19,5</t>
  </si>
  <si>
    <t>1585163092</t>
  </si>
  <si>
    <t>1849844655</t>
  </si>
  <si>
    <t>671674394</t>
  </si>
  <si>
    <t>-195553578</t>
  </si>
  <si>
    <t>993607792</t>
  </si>
  <si>
    <t>319254313</t>
  </si>
  <si>
    <t>638525237</t>
  </si>
  <si>
    <t>-1834504764</t>
  </si>
  <si>
    <t>1418404564</t>
  </si>
  <si>
    <t>SO-07.1 - Výtah a přístup do tělocvičny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</si>
  <si>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</si>
  <si>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</si>
  <si>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</si>
  <si>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</si>
  <si>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997 - Doprava suti a vybouraných hmot</t>
  </si>
  <si>
    <t xml:space="preserve">    711 - Izolace proti vodě, vlhkosti a plynům</t>
  </si>
  <si>
    <t xml:space="preserve">    715 - Izolace proti chemickým vlivům</t>
  </si>
  <si>
    <t xml:space="preserve">    755 - Dopravní zařízení</t>
  </si>
  <si>
    <t xml:space="preserve">    764 - Konstrukce klempířské</t>
  </si>
  <si>
    <t xml:space="preserve">    787 - Dokončovací práce - zasklívání</t>
  </si>
  <si>
    <t>HZS - Hodinové zúčtovací sazby</t>
  </si>
  <si>
    <t>Zemní práce</t>
  </si>
  <si>
    <t>113204111</t>
  </si>
  <si>
    <t>Vytrhání obrub záhonových</t>
  </si>
  <si>
    <t>123501043</t>
  </si>
  <si>
    <t>Vytrhání obrub s vybouráním lože, s přemístěním hmot na skládku na vzdálenost do 3 m nebo s naložením na dopravní prostředek záhonových</t>
  </si>
  <si>
    <t>https://podminky.urs.cz/item/CS_URS_2026_01/113204111</t>
  </si>
  <si>
    <t>"u vstupu</t>
  </si>
  <si>
    <t>5,03</t>
  </si>
  <si>
    <t>"nový chodník k výtahu</t>
  </si>
  <si>
    <t>4,5</t>
  </si>
  <si>
    <t>121112003</t>
  </si>
  <si>
    <t>Sejmutí ornice tl vrstvy do 200 mm ručně</t>
  </si>
  <si>
    <t>-331475863</t>
  </si>
  <si>
    <t>Sejmutí ornice ručně při souvislé ploše, tl. vrstvy do 200 mm</t>
  </si>
  <si>
    <t>https://podminky.urs.cz/item/CS_URS_2026_01/121112003</t>
  </si>
  <si>
    <t>"chodník od výtahové šachty</t>
  </si>
  <si>
    <t>(10,17*1,5)</t>
  </si>
  <si>
    <t>(3,71*0,79)</t>
  </si>
  <si>
    <t>"výtahová šachta</t>
  </si>
  <si>
    <t>(3*3)</t>
  </si>
  <si>
    <t>122211101</t>
  </si>
  <si>
    <t>Odkopávky a prokopávky v hornině třídy těžitelnosti I, skupiny 3 ručně</t>
  </si>
  <si>
    <t>-106878460</t>
  </si>
  <si>
    <t>Odkopávky a prokopávky ručně zapažené i nezapažené v hornině třídy těžitelnosti I skupiny 3</t>
  </si>
  <si>
    <t>https://podminky.urs.cz/item/CS_URS_2026_01/122211101</t>
  </si>
  <si>
    <t>(10,17*1,5*0,1)</t>
  </si>
  <si>
    <t>(3,71*0,79*0,1)</t>
  </si>
  <si>
    <t>131251100</t>
  </si>
  <si>
    <t>Hloubení jam nezapažených v hornině třídy těžitelnosti I skupiny 3 objem do 20 m3 strojně</t>
  </si>
  <si>
    <t>1658561603</t>
  </si>
  <si>
    <t>Hloubení nezapažených jam a zářezů strojně s urovnáním dna do předepsaného profilu a spádu v hornině třídy těžitelnosti I skupiny 3 do 20 m3</t>
  </si>
  <si>
    <t>https://podminky.urs.cz/item/CS_URS_2026_01/131251100</t>
  </si>
  <si>
    <t>(3*3*1,65)</t>
  </si>
  <si>
    <t>162251102</t>
  </si>
  <si>
    <t>Vodorovné přemístění přes 20 do 50 m výkopku/sypaniny z horniny třídy těžitelnosti I skupiny 1 až 3</t>
  </si>
  <si>
    <t>-1136285578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</si>
  <si>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</si>
  <si>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https://podminky.urs.cz/item/CS_URS_2026_01/162251102</t>
  </si>
  <si>
    <t>"v rámci pozemku</t>
  </si>
  <si>
    <t>(10,17*1,5*0,2)</t>
  </si>
  <si>
    <t>(3,71*0,79*0,2)</t>
  </si>
  <si>
    <t>(3*3*0,2)</t>
  </si>
  <si>
    <t>162751117</t>
  </si>
  <si>
    <t>Vodorovné přemístění přes 9 000 do 10000 m výkopku/sypaniny z horniny třídy těžitelnosti I skupiny 1 až 3</t>
  </si>
  <si>
    <t>-185924405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</si>
  <si>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</si>
  <si>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</si>
  <si>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"výkop</t>
  </si>
  <si>
    <t>(1,89+14,85)</t>
  </si>
  <si>
    <t>"zásyp</t>
  </si>
  <si>
    <t>-5,742</t>
  </si>
  <si>
    <t>162751119</t>
  </si>
  <si>
    <t>Příplatek k vodorovnému přemístění výkopku/sypaniny z horniny třídy těžitelnosti I skupiny 1 až 3 ZKD 1000 m přes 10000 m</t>
  </si>
  <si>
    <t>-183067285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</si>
  <si>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</si>
  <si>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https://podminky.urs.cz/item/CS_URS_2026_01/162751119</t>
  </si>
  <si>
    <t>10,998*17 'Přepočtené koeficientem množství</t>
  </si>
  <si>
    <t>171201231</t>
  </si>
  <si>
    <t>Poplatek za předání recyklačnímu zařízení zeminy a kamení kód odpadu 17 05 04</t>
  </si>
  <si>
    <t>-599641628</t>
  </si>
  <si>
    <t>Poplatek za předání zeminy a kamení recyklačnímu zařízení zatříděné do Katalogu odpadů pod kódem 17 05 04</t>
  </si>
  <si>
    <t>https://podminky.urs.cz/item/CS_URS_2026_01/171201231</t>
  </si>
  <si>
    <t>10,998*1,8 'Přepočtené koeficientem množství</t>
  </si>
  <si>
    <t>171211101</t>
  </si>
  <si>
    <t>Uložení sypaniny do násypů nezhutněných ručně</t>
  </si>
  <si>
    <t>1108728651</t>
  </si>
  <si>
    <t>Uložení sypanin do násypů ručně s rozprostřením sypaniny ve vrstvách a s hrubým urovnáním nezhutněných jakékoliv třídy těžitelnosti</t>
  </si>
  <si>
    <t>https://podminky.urs.cz/item/CS_URS_2026_01/171211101</t>
  </si>
  <si>
    <t>174151101</t>
  </si>
  <si>
    <t>Zásyp jam, šachet rýh nebo kolem objektů sypaninou se zhutněním</t>
  </si>
  <si>
    <t>-1991928556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</si>
  <si>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</si>
  <si>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</si>
  <si>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"odpočet konstrukcí</t>
  </si>
  <si>
    <t>-(2,3*2,4*1,65)</t>
  </si>
  <si>
    <t>181951112</t>
  </si>
  <si>
    <t>Úprava pláně v hornině třídy těžitelnosti I skupiny 1 až 3 se zhutněním strojně</t>
  </si>
  <si>
    <t>852067238</t>
  </si>
  <si>
    <t>Úprava pláně vyrovnáním výškových rozdílů strojně v hornině třídy těžitelnosti I, skupiny 1 až 3 se zhutněním</t>
  </si>
  <si>
    <t>https://podminky.urs.cz/item/CS_URS_2026_01/181951112</t>
  </si>
  <si>
    <t>"nový vstup</t>
  </si>
  <si>
    <t>(5,03*1,91)</t>
  </si>
  <si>
    <t>"chodnk od výtahové šachty</t>
  </si>
  <si>
    <t>Zakládání</t>
  </si>
  <si>
    <t>271542211</t>
  </si>
  <si>
    <t>Podsyp pod základové konstrukce se zhutněním z netříděné štěrkodrtě</t>
  </si>
  <si>
    <t>-1534995796</t>
  </si>
  <si>
    <t>Podsyp pod základové konstrukce se zhutněním a urovnáním povrchu ze štěrkodrtě netříděné</t>
  </si>
  <si>
    <t>https://podminky.urs.cz/item/CS_URS_2026_01/271542211</t>
  </si>
  <si>
    <t>"pod výtah. šachtu</t>
  </si>
  <si>
    <t>(2,4*2,4*0,15)</t>
  </si>
  <si>
    <t>273313611</t>
  </si>
  <si>
    <t>Základové desky z betonu tř. C 16/20</t>
  </si>
  <si>
    <t>1836059846</t>
  </si>
  <si>
    <t>Základy z betonu prostého desky z betonu kamenem neprokládaného tř. C 16/20</t>
  </si>
  <si>
    <t>https://podminky.urs.cz/item/CS_URS_2026_01/273313611</t>
  </si>
  <si>
    <t>"dojezd výtah. šachtu</t>
  </si>
  <si>
    <t>(2,4*2,4*0,14) "podkladní beton</t>
  </si>
  <si>
    <t>273323511</t>
  </si>
  <si>
    <t>Základové desky ze ŽB pro konstrukce bílých van tř. C 25/30</t>
  </si>
  <si>
    <t>343270993</t>
  </si>
  <si>
    <t>Základy z betonu železového (bez výztuže) desky z betonu pro konstrukce bílých van tř. C 25/30</t>
  </si>
  <si>
    <t>https://podminky.urs.cz/item/CS_URS_2026_01/273323511</t>
  </si>
  <si>
    <t>(2,4*2,4*0,22)</t>
  </si>
  <si>
    <t>273351121</t>
  </si>
  <si>
    <t>Zřízení bednění základových desek</t>
  </si>
  <si>
    <t>-1548163240</t>
  </si>
  <si>
    <t>Bednění základů desek zřízení</t>
  </si>
  <si>
    <t>https://podminky.urs.cz/item/CS_URS_2026_01/273351121</t>
  </si>
  <si>
    <t>"vnější obvod i se stěnami</t>
  </si>
  <si>
    <t>(2,4*3)*1,36</t>
  </si>
  <si>
    <t>273351122</t>
  </si>
  <si>
    <t>Odstranění bednění základových desek</t>
  </si>
  <si>
    <t>-1372000556</t>
  </si>
  <si>
    <t>Bednění základů desek odstranění</t>
  </si>
  <si>
    <t>https://podminky.urs.cz/item/CS_URS_2026_01/273351122</t>
  </si>
  <si>
    <t>273362021</t>
  </si>
  <si>
    <t>Výztuž základových desek svařovanými sítěmi Kari</t>
  </si>
  <si>
    <t>-667617346</t>
  </si>
  <si>
    <t>Výztuž základů desek ze svařovaných sítí z drátů typu KARI</t>
  </si>
  <si>
    <t>https://podminky.urs.cz/item/CS_URS_2026_01/273362021</t>
  </si>
  <si>
    <t>"předpoklad vyztužení 2x KARI 8/100x8/100</t>
  </si>
  <si>
    <t>((2,4*2,4)*7,9/1000)*2</t>
  </si>
  <si>
    <t>0,091*1,15 'Přepočtené koeficientem množství</t>
  </si>
  <si>
    <t>274323511</t>
  </si>
  <si>
    <t>Základové pasy ze ŽB pro konstrukce bílých van tř. C 25/30</t>
  </si>
  <si>
    <t>1662863963</t>
  </si>
  <si>
    <t>Základy z betonu železového (bez výztuže) pasy z betonu pro konstrukce bílých van tř. C 25/30</t>
  </si>
  <si>
    <t>https://podminky.urs.cz/item/CS_URS_2026_01/274323511</t>
  </si>
  <si>
    <t>"dojezd vzýtah. šachty</t>
  </si>
  <si>
    <t>(2,4*1,1*0,4)</t>
  </si>
  <si>
    <t>(1,9*1,1*0,4)</t>
  </si>
  <si>
    <t>274351121</t>
  </si>
  <si>
    <t>Zřízení bednění základových pasů rovného</t>
  </si>
  <si>
    <t>1727507222</t>
  </si>
  <si>
    <t>Bednění základů pasů rovné zřízení</t>
  </si>
  <si>
    <t>https://podminky.urs.cz/item/CS_URS_2026_01/274351121</t>
  </si>
  <si>
    <t>"vnitřní plochy dojezdu</t>
  </si>
  <si>
    <t>(1,95+1,6+1,95)*1,1</t>
  </si>
  <si>
    <t>274351122</t>
  </si>
  <si>
    <t>Odstranění bednění základových pasů rovného</t>
  </si>
  <si>
    <t>1314825129</t>
  </si>
  <si>
    <t>Bednění základů pasů rovné odstranění</t>
  </si>
  <si>
    <t>https://podminky.urs.cz/item/CS_URS_2026_01/274351122</t>
  </si>
  <si>
    <t>274361821</t>
  </si>
  <si>
    <t>Výztuž základových pasů betonářskou ocelí 10 505 (R)</t>
  </si>
  <si>
    <t>408447687</t>
  </si>
  <si>
    <t>Výztuž základů pasů z betonářské oceli 10 505 (R) nebo BSt 500</t>
  </si>
  <si>
    <t>https://podminky.urs.cz/item/CS_URS_2026_01/274361821</t>
  </si>
  <si>
    <t>"dojezd výtah. šachty</t>
  </si>
  <si>
    <t>"předpoklad vyztužení 80 kg/m3</t>
  </si>
  <si>
    <t>(2,4*1,1*0,4)*80/1000</t>
  </si>
  <si>
    <t>(1,9*1,1*0,4)*80/1000</t>
  </si>
  <si>
    <t>0,151*1,1 'Přepočtené koeficientem množství</t>
  </si>
  <si>
    <t>310239411</t>
  </si>
  <si>
    <t>Zazdívka otvorů pl přes 1 do 4 m2 ve zdivu nadzákladovém cihlami pálenými na MC</t>
  </si>
  <si>
    <t>715602620</t>
  </si>
  <si>
    <t>Zazdívka otvorů ve zdivu nadzákladovém cihlami pálenými plochy přes 1 m2 do 4 m2 na maltu cementovou</t>
  </si>
  <si>
    <t>https://podminky.urs.cz/item/CS_URS_2026_01/310239411</t>
  </si>
  <si>
    <t>"vybourané okno v místě dojezdu výt. šachty</t>
  </si>
  <si>
    <t>(1,8*0,6*0,6)</t>
  </si>
  <si>
    <t>317941123</t>
  </si>
  <si>
    <t>Osazování ocelových válcovaných nosníků na zdivu I, IE, U, UE nebo L výšky přes 120 do 220 mm</t>
  </si>
  <si>
    <t>923214091</t>
  </si>
  <si>
    <t>Osazování ocelových válcovaných nosníků na zdivu I nebo IE nebo U nebo UE nebo L, výšky přes 120 do 220 mm</t>
  </si>
  <si>
    <t>https://podminky.urs.cz/item/CS_URS_2026_01/317941123</t>
  </si>
  <si>
    <t>"osazení nosníků 3x IPE 180</t>
  </si>
  <si>
    <t>"1.NP</t>
  </si>
  <si>
    <t>((0,15+1,58+0,15)*18,8/1000)*3</t>
  </si>
  <si>
    <t>"2.NP</t>
  </si>
  <si>
    <t>"3.NP</t>
  </si>
  <si>
    <t>13010750</t>
  </si>
  <si>
    <t>ocel profilová jakost S235JR (11 375) průřez IPE 180</t>
  </si>
  <si>
    <t>-1547557438</t>
  </si>
  <si>
    <t>0,318*1,1 'Přepočtené koeficientem množství</t>
  </si>
  <si>
    <t>413941133</t>
  </si>
  <si>
    <t>Osazování ocelových válcovaných nosníků stropů HEA nebo HEB výšky přes 120 do do 220 mm</t>
  </si>
  <si>
    <t>1848552436</t>
  </si>
  <si>
    <t>Osazování ocelových válcovaných nosníků ve stropech HE-A nebo HE-B, výšky přes 120 do 220 mm</t>
  </si>
  <si>
    <t>https://podminky.urs.cz/item/CS_URS_2026_01/413941133</t>
  </si>
  <si>
    <t>"otvory na dveřmi 1x HEA 180</t>
  </si>
  <si>
    <t>((0,15+1,18+0,15)*35,5/1000)</t>
  </si>
  <si>
    <t>13010958</t>
  </si>
  <si>
    <t>ocel profilová jakost S235JR (11 375) průřez HEA 180</t>
  </si>
  <si>
    <t>353633449</t>
  </si>
  <si>
    <t>0,159*1,1 'Přepočtené koeficientem množství</t>
  </si>
  <si>
    <t>346244381</t>
  </si>
  <si>
    <t>Plentování jednostranné v do 200 mm válcovaných nosníků cihlami</t>
  </si>
  <si>
    <t>-345972738</t>
  </si>
  <si>
    <t>Plentování ocelových válcovaných nosníků jednostranné cihlami na maltu, výška stojiny do 200 mm</t>
  </si>
  <si>
    <t>https://podminky.urs.cz/item/CS_URS_2026_01/346244381</t>
  </si>
  <si>
    <t>"otvory nad dveřmi pro 3x IPE 180</t>
  </si>
  <si>
    <t>(0,15+1,58+0,15)*0,2</t>
  </si>
  <si>
    <t>(1,58*0,35)</t>
  </si>
  <si>
    <t>"otvory na dveřmi pro 1x HEA 180</t>
  </si>
  <si>
    <t>(0,15+1,18+0,15)*0,2</t>
  </si>
  <si>
    <t>Vodorovné konstrukce</t>
  </si>
  <si>
    <t>413941121</t>
  </si>
  <si>
    <t>Osazování ocelových válcovaných nosníků stropů I, IE, U, UE nebo L výšky do 120 mm</t>
  </si>
  <si>
    <t>190154004</t>
  </si>
  <si>
    <t>Osazování ocelových válcovaných nosníků ve stropech I nebo IE nebo U nebo UE nebo L, výšky do 120 mm</t>
  </si>
  <si>
    <t>https://podminky.urs.cz/item/CS_URS_2026_01/413941121</t>
  </si>
  <si>
    <t>"nosník montážní pro výtah</t>
  </si>
  <si>
    <t>"I 120</t>
  </si>
  <si>
    <t>1,9*11,1/1000</t>
  </si>
  <si>
    <t>13010714</t>
  </si>
  <si>
    <t>ocel profilová jakost S235JR (11 375) průřez I (IPN) 120</t>
  </si>
  <si>
    <t>928779892</t>
  </si>
  <si>
    <t>0,021*1,1 'Přepočtené koeficientem množství</t>
  </si>
  <si>
    <t>Komunikace pozemní</t>
  </si>
  <si>
    <t>564851011</t>
  </si>
  <si>
    <t>Podklad ze štěrkodrtě ŠD plochy do 100 m2 tl 150 mm</t>
  </si>
  <si>
    <t>-1772280434</t>
  </si>
  <si>
    <t>Podklad ze štěrkodrti ŠD s rozprostřením a zhutněním plochy jednotlivě do 100 m2, po zhutnění tl. 150 mm</t>
  </si>
  <si>
    <t>https://podminky.urs.cz/item/CS_URS_2026_01/564851011</t>
  </si>
  <si>
    <t>596211110</t>
  </si>
  <si>
    <t>Kladení zámkové dlažby komunikací pro pěší ručně tl 60 mm skupiny A pl do 50 m2</t>
  </si>
  <si>
    <t>1086538581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</si>
  <si>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</si>
  <si>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https://podminky.urs.cz/item/CS_URS_2026_01/596211110</t>
  </si>
  <si>
    <t>(5,03*1,91) "přeskládání dlažby</t>
  </si>
  <si>
    <t>59245018</t>
  </si>
  <si>
    <t>dlažba skladebná betonová 200x100mm tl 60mm přírodní</t>
  </si>
  <si>
    <t>1864462949</t>
  </si>
  <si>
    <t>27,793*1,03 'Přepočtené koeficientem množství</t>
  </si>
  <si>
    <t>612131321</t>
  </si>
  <si>
    <t>Penetrační disperzní nátěr vnitřních stěn nanášený strojně</t>
  </si>
  <si>
    <t>935518448</t>
  </si>
  <si>
    <t>Podkladní a spojovací vrstva vnitřních omítaných ploch penetrace disperzní nanášená strojně stěn</t>
  </si>
  <si>
    <t>https://podminky.urs.cz/item/CS_URS_2026_01/612131321</t>
  </si>
  <si>
    <t>((1,58+2,42*2)*0,35)</t>
  </si>
  <si>
    <t>((1,18+2,2*2)*0,25)</t>
  </si>
  <si>
    <t>612325302</t>
  </si>
  <si>
    <t>Vápenocementová štuková omítka ostění nebo nadpraží</t>
  </si>
  <si>
    <t>-741334266</t>
  </si>
  <si>
    <t>Vápenocementová omítka ostění nebo nadpraží štuková dvouvrstvá</t>
  </si>
  <si>
    <t>https://podminky.urs.cz/item/CS_URS_2026_01/612325302</t>
  </si>
  <si>
    <t>613142012</t>
  </si>
  <si>
    <t>Pletivo rabicové vnitřních pilířů nebo sloupů provizorně přichycené</t>
  </si>
  <si>
    <t>853310619</t>
  </si>
  <si>
    <t>Pletivo vnitřních ploch v ploše nebo pruzích, na plném podkladu rabicové provizorně přichycené pilířů nebo sloupů</t>
  </si>
  <si>
    <t>https://podminky.urs.cz/item/CS_URS_2026_01/613142012</t>
  </si>
  <si>
    <t>"ostění nových otvorů</t>
  </si>
  <si>
    <t>(2,42*(0,35+02))*2</t>
  </si>
  <si>
    <t>(2,2*0,2)*2</t>
  </si>
  <si>
    <t>((2,72*0,3)*2+(1,88*0,3)) "čelní pohled</t>
  </si>
  <si>
    <t>((2,5*0,3)*2+(1,78*0,3) ) "venkovní pohled</t>
  </si>
  <si>
    <t>615142012</t>
  </si>
  <si>
    <t>Pletivo rabicové vnitřních nosníků provizorně přichycené</t>
  </si>
  <si>
    <t>-1034845324</t>
  </si>
  <si>
    <t>Pletivo vnitřních ploch v ploše nebo pruzích, na plném podkladu rabicové provizorně přichycené nosníků</t>
  </si>
  <si>
    <t>https://podminky.urs.cz/item/CS_URS_2026_01/615142012</t>
  </si>
  <si>
    <t>"nadpraží nosníků</t>
  </si>
  <si>
    <t>(1,18*0,25)</t>
  </si>
  <si>
    <t>622143003</t>
  </si>
  <si>
    <t>Montáž omítkových plastových nebo pozinkovaných rohových profilů</t>
  </si>
  <si>
    <t>3350631</t>
  </si>
  <si>
    <t>Montáž omítkových profilů plastových, pozinkovaných nebo dřevěných upevněných vtlačením do podkladní vrstvy nebo přibitím rohových s tkaninou</t>
  </si>
  <si>
    <t>https://podminky.urs.cz/item/CS_URS_2026_01/622143003</t>
  </si>
  <si>
    <t>"olemování nových otvorů</t>
  </si>
  <si>
    <t>(1,58+2,42*2)</t>
  </si>
  <si>
    <t>(1,18+2,2*2)*2</t>
  </si>
  <si>
    <t>55343023</t>
  </si>
  <si>
    <t>profil rohový Pz s kulatou hlavou pro vnitřní omítky tl 15mm</t>
  </si>
  <si>
    <t>-2009541933</t>
  </si>
  <si>
    <t>52,74*1,15 'Přepočtené koeficientem množství</t>
  </si>
  <si>
    <t>632451451</t>
  </si>
  <si>
    <t>Doplnění cementového potěru hlazeného pl do 1 m2 tl přes 40 do 50 mm</t>
  </si>
  <si>
    <t>-731801935</t>
  </si>
  <si>
    <t>Doplnění cementového potěru na mazaninách a betonových podkladech (s dodáním hmot), hlazeného dřevěným nebo ocelovým hladítkem, plochy jednotlivě do 1 m2 a tl. přes 40 do 50 mm</t>
  </si>
  <si>
    <t>https://podminky.urs.cz/item/CS_URS_2026_01/632451451</t>
  </si>
  <si>
    <t>"vyrovnání po vybouraných otvorech</t>
  </si>
  <si>
    <t>"dle skutečnosti na místě</t>
  </si>
  <si>
    <t>(1,18*0,25+1,58*0,35)</t>
  </si>
  <si>
    <t>637211121</t>
  </si>
  <si>
    <t>Okapový chodník z betonových dlaždic tl 40 mm kladených do písku se zalitím spár MC</t>
  </si>
  <si>
    <t>645406276</t>
  </si>
  <si>
    <t>Okapový chodník z dlaždic betonových do písku se zalitím spár cementovou maltou, tl. dlaždic 40 mm</t>
  </si>
  <si>
    <t>https://podminky.urs.cz/item/CS_URS_2026_01/637211121</t>
  </si>
  <si>
    <t>"okapový chodníček kolem výtahové šachty</t>
  </si>
  <si>
    <t>"roz. 400/400/40 mm</t>
  </si>
  <si>
    <t>(0,4*0,4)*18</t>
  </si>
  <si>
    <t>916231213</t>
  </si>
  <si>
    <t>Osazení chodníkového obrubníku betonového stojatého s boční opěrou do lože z betonu prostého</t>
  </si>
  <si>
    <t>821076270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</si>
  <si>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</si>
  <si>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https://podminky.urs.cz/item/CS_URS_2026_01/916231213</t>
  </si>
  <si>
    <t>"chodník od výtahu</t>
  </si>
  <si>
    <t>(2,08+10,96+5,67+3+1,5)</t>
  </si>
  <si>
    <t>59217036</t>
  </si>
  <si>
    <t>obrubník parkový betonový 500x80x250mm přírodní</t>
  </si>
  <si>
    <t>975541424</t>
  </si>
  <si>
    <t>28,24*1,02 'Přepočtené koeficientem množství</t>
  </si>
  <si>
    <t>916991121</t>
  </si>
  <si>
    <t>Lože pod obrubníky, krajníky nebo obruby z dlažebních kostek z betonu prostého</t>
  </si>
  <si>
    <t>642181660</t>
  </si>
  <si>
    <t>https://podminky.urs.cz/item/CS_URS_2026_01/916991121</t>
  </si>
  <si>
    <t>"odvodňovací žlab</t>
  </si>
  <si>
    <t>(1,6*0,35*0,2)</t>
  </si>
  <si>
    <t>935113111</t>
  </si>
  <si>
    <t>Osazení odvodňovacího polymerbetonového žlabu s krycím roštem šířky do 210 mm</t>
  </si>
  <si>
    <t>1672346052</t>
  </si>
  <si>
    <t>Osazení odvodňovacího žlabu s krycím roštem polymerbetonového šířky do 210 mm</t>
  </si>
  <si>
    <t>https://podminky.urs.cz/item/CS_URS_2026_01/935113111</t>
  </si>
  <si>
    <t>Poznámka k položce:_x000d_
- vč. napojení do geigeru</t>
  </si>
  <si>
    <t>59227005</t>
  </si>
  <si>
    <t>žlab odvodňovací z polymerbetonu se spádem dna 0,5% 130x130/150mm</t>
  </si>
  <si>
    <t>-746026821</t>
  </si>
  <si>
    <t>56241455</t>
  </si>
  <si>
    <t>čelo plné na začátek a konec odvodňovacího žlabu PE/PP š 150 mm</t>
  </si>
  <si>
    <t>1830226829</t>
  </si>
  <si>
    <t>56241205</t>
  </si>
  <si>
    <t>čelo plné na začátek a konec odvodňovacího žlabu PE/PP š 150 mm s nátrubkem DN 160</t>
  </si>
  <si>
    <t>1412867705</t>
  </si>
  <si>
    <t>28611113</t>
  </si>
  <si>
    <t>trubka kanalizační PVC DN 110x1000mm SN4</t>
  </si>
  <si>
    <t>666023145</t>
  </si>
  <si>
    <t>56241023</t>
  </si>
  <si>
    <t>rošt mřížkový B125 Pz pro žlab š 150mm</t>
  </si>
  <si>
    <t>1285266034</t>
  </si>
  <si>
    <t>953334421</t>
  </si>
  <si>
    <t>Těsnící plech do pracovních spar betonových kcí s bitumenovým povrchem oboustranným š 125 mm</t>
  </si>
  <si>
    <t>-1935639760</t>
  </si>
  <si>
    <t>Těsnící plech do pracovních spar betonových konstrukcí horizontálních i vertikálních (podlaha - zeď, zeď - strop a technologických) délky do 2,5 m s nožičkou s bitumenovým povrchem oboustranným, šířky 125 mm</t>
  </si>
  <si>
    <t>https://podminky.urs.cz/item/CS_URS_2026_01/953334421</t>
  </si>
  <si>
    <t>(2,3*3)</t>
  </si>
  <si>
    <t>965042121</t>
  </si>
  <si>
    <t>Bourání podkladů pod dlažby nebo mazanin betonových nebo z litého asfaltu tl do 100 mm pl do 1 m2</t>
  </si>
  <si>
    <t>1140252509</t>
  </si>
  <si>
    <t>Bourání mazanin betonových nebo z litého asfaltu tl. do 100 mm, plochy do 1 m2</t>
  </si>
  <si>
    <t>https://podminky.urs.cz/item/CS_URS_2026_01/965042121</t>
  </si>
  <si>
    <t>"vybourání betonového prahu</t>
  </si>
  <si>
    <t>(0,9*0,6*0,07)</t>
  </si>
  <si>
    <t>(0,9*0,2*0,09)</t>
  </si>
  <si>
    <t>967031132</t>
  </si>
  <si>
    <t>Přisekání rovných ostění v cihelném zdivu na MV nebo MVC</t>
  </si>
  <si>
    <t>-933620213</t>
  </si>
  <si>
    <t>Přisekání (špicování) plošné nebo rovných ostění zdiva z cihel pálených rovných ostění, bez odstupu, po hrubém vybourání otvorů, na maltu vápennou nebo vápenocementovou</t>
  </si>
  <si>
    <t>https://podminky.urs.cz/item/CS_URS_2026_01/967031132</t>
  </si>
  <si>
    <t>967032974</t>
  </si>
  <si>
    <t>Odsekání plošných fasádních prvků předsazených před líc zdiva 80 mm</t>
  </si>
  <si>
    <t>470693396</t>
  </si>
  <si>
    <t>Odsekání plošných fasádních prvků předsazených před líc zdiva do 80 mm</t>
  </si>
  <si>
    <t>https://podminky.urs.cz/item/CS_URS_2026_01/967032974</t>
  </si>
  <si>
    <t>"odsekání fasády v úrovni 2.NP - 3.NP</t>
  </si>
  <si>
    <t>(8,43*2,03)</t>
  </si>
  <si>
    <t>967032975</t>
  </si>
  <si>
    <t>Odsekání plošných fasádních prvků předsazených před líc zdiva přes 80 mm</t>
  </si>
  <si>
    <t>1361446228</t>
  </si>
  <si>
    <t>https://podminky.urs.cz/item/CS_URS_2026_01/967032975</t>
  </si>
  <si>
    <t>"odsekání fasády v úrovni 1.NP</t>
  </si>
  <si>
    <t>(4,05*2,03)</t>
  </si>
  <si>
    <t>968082015</t>
  </si>
  <si>
    <t>Vybourání plastových rámů oken včetně křídel plochy do 1 m2</t>
  </si>
  <si>
    <t>1519449997</t>
  </si>
  <si>
    <t>Vybourání plastových rámů oken s křídly, dveřních zárubní, vrat rámu oken s křídly, plochy do 1 m2</t>
  </si>
  <si>
    <t>https://podminky.urs.cz/item/CS_URS_2026_01/968082015</t>
  </si>
  <si>
    <t>"vybourání okna v místě dojezdu výt. šachty</t>
  </si>
  <si>
    <t>(1,8*0,6)</t>
  </si>
  <si>
    <t>968082021</t>
  </si>
  <si>
    <t>Vybourání plastových zárubní dveří plochy do 2 m2</t>
  </si>
  <si>
    <t>-1434953584</t>
  </si>
  <si>
    <t>Vybourání plastových rámů oken s křídly, dveřních zárubní, vrat dveřních zárubní, plochy do 2 m2</t>
  </si>
  <si>
    <t>https://podminky.urs.cz/item/CS_URS_2026_01/968082021</t>
  </si>
  <si>
    <t>"nové dveře D8</t>
  </si>
  <si>
    <t>(0,9*2,15)</t>
  </si>
  <si>
    <t>971033651</t>
  </si>
  <si>
    <t>Vybourání otvorů ve zdivu cihelném pl do 4 m2 na MVC nebo MV tl do 600 mm</t>
  </si>
  <si>
    <t>384945698</t>
  </si>
  <si>
    <t>Vybourání otvorů ve zdivu a příčkách z cihel, tvárnic, lehkých betonů z cihel pálených na maltu vápennou nebo vápenocementovou plochy do 4 m2, tl. do 600 mm</t>
  </si>
  <si>
    <t>https://podminky.urs.cz/item/CS_URS_2026_01/971033651</t>
  </si>
  <si>
    <t>(1,58*2,42*0,35)</t>
  </si>
  <si>
    <t>(1,18*2,2*0,25)</t>
  </si>
  <si>
    <t>(2*2,42*0,15)</t>
  </si>
  <si>
    <t xml:space="preserve">Mezisoučet </t>
  </si>
  <si>
    <t>"rezerva 10% na detaily</t>
  </si>
  <si>
    <t>(6,687*0,1)</t>
  </si>
  <si>
    <t>974031666</t>
  </si>
  <si>
    <t>Vysekání rýh ve zdivu cihelném pro vtahování nosníků hl do 150 mm v do 250 mm</t>
  </si>
  <si>
    <t>-29492155</t>
  </si>
  <si>
    <t>Vysekání rýh ve zdivu cihelném na maltu vápennou nebo vápenocementovou pro vtahování nosníků do zdí, před vybouráním otvoru do hl. 150 mm, při v. nosníku do 250 mm</t>
  </si>
  <si>
    <t>https://podminky.urs.cz/item/CS_URS_2026_01/974031666</t>
  </si>
  <si>
    <t>(0,15+2,42+0,15)*2</t>
  </si>
  <si>
    <t>(0,15+1,18+0,15)</t>
  </si>
  <si>
    <t>975043121</t>
  </si>
  <si>
    <t>Jednořadové podchycení stropů pro osazení nosníků v do 3,5 m pro zatížení přes 750 do 1000 kg/m</t>
  </si>
  <si>
    <t>880855354</t>
  </si>
  <si>
    <t>Jednořadové podchycení stropů pro osazení nosníků dřevěnou výztuhou v. podchycení do 3,5 m, a při zatížení hmotností přes 750 do 1000 kg/m</t>
  </si>
  <si>
    <t>https://podminky.urs.cz/item/CS_URS_2026_01/975043121</t>
  </si>
  <si>
    <t>"podepření při vybourávání otvorů pro nové vstupy</t>
  </si>
  <si>
    <t>(2,5*3) "1.NP - 3.NP</t>
  </si>
  <si>
    <t>985331117</t>
  </si>
  <si>
    <t>Dodatečné vlepování betonářské výztuže D 20 mm do cementové aktivované malty včetně vyvrtání otvoru</t>
  </si>
  <si>
    <t>1267013213</t>
  </si>
  <si>
    <t>Dodatečné vlepování betonářské výztuže včetně vyvrtání a vyčištění otvoru cementovou aktivovanou maltou průměr výztuže 20 mm</t>
  </si>
  <si>
    <t>https://podminky.urs.cz/item/CS_URS_2026_01/985331117</t>
  </si>
  <si>
    <t>"propojení výtah. šachty se stáv. kcí</t>
  </si>
  <si>
    <t>"předpoklad á 250 mm</t>
  </si>
  <si>
    <t>(5*0,6)*2</t>
  </si>
  <si>
    <t>(10*0,6)</t>
  </si>
  <si>
    <t>13021017</t>
  </si>
  <si>
    <t>tyč ocelová kruhová žebírková DIN 488 jakost B500B (10 505) výztuž do betonu D 20mm</t>
  </si>
  <si>
    <t>-399413960</t>
  </si>
  <si>
    <t>12*0,00254 'Přepočtené koeficientem množství</t>
  </si>
  <si>
    <t>Doprava suti a vybouraných hmot</t>
  </si>
  <si>
    <t>997013213</t>
  </si>
  <si>
    <t>Vnitrostaveništní doprava suti a vybouraných hmot pro budovy v přes 9 do 12 m ručně</t>
  </si>
  <si>
    <t>914025767</t>
  </si>
  <si>
    <t>Vnitrostaveništní doprava suti a vybouraných hmot vodorovně do 50 m s naložením ručně pro budovy a haly výšky přes 9 do 12 m</t>
  </si>
  <si>
    <t>https://podminky.urs.cz/item/CS_URS_2026_01/997013213</t>
  </si>
  <si>
    <t>1035488402</t>
  </si>
  <si>
    <t>-87944752</t>
  </si>
  <si>
    <t>19,33*27 'Přepočtené koeficientem množství</t>
  </si>
  <si>
    <t>997013871</t>
  </si>
  <si>
    <t>Poplatek za předání recyklačnímu zařízení stavebního odpadu směsného stavebního a demoličního kód odpadu 17 09 04</t>
  </si>
  <si>
    <t>591219328</t>
  </si>
  <si>
    <t>Poplatek za předání stavebního odpadu recyklačnímu zařízení směsného stavebního a demoličního zatříděného do Katalogu odpadů pod kódem 17 09 04</t>
  </si>
  <si>
    <t>https://podminky.urs.cz/item/CS_URS_2026_01/997013871</t>
  </si>
  <si>
    <t>997211611</t>
  </si>
  <si>
    <t>Nakládání suti na dopravní prostředky pro vodorovnou dopravu</t>
  </si>
  <si>
    <t>-1263042528</t>
  </si>
  <si>
    <t>Nakládání suti nebo vybouraných hmot na dopravní prostředky pro vodorovnou dopravu suti</t>
  </si>
  <si>
    <t>https://podminky.urs.cz/item/CS_URS_2026_01/997211611</t>
  </si>
  <si>
    <t>-1547499162</t>
  </si>
  <si>
    <t>711</t>
  </si>
  <si>
    <t>Izolace proti vodě, vlhkosti a plynům</t>
  </si>
  <si>
    <t>711161212</t>
  </si>
  <si>
    <t>Izolace proti zemní vlhkosti nopovou fólií svislá, výška nopu 8,0 mm, tl do 0,6 mm</t>
  </si>
  <si>
    <t>-1556916659</t>
  </si>
  <si>
    <t>Izolace proti zemní vlhkosti a beztlakové vodě nopovými fóliemi na ploše svislé S vrstva ochranná, odvětrávací a drenážní výška nopu 8,0 mm, tl. fólie do 0,6 mm</t>
  </si>
  <si>
    <t>https://podminky.urs.cz/item/CS_URS_2026_01/711161212</t>
  </si>
  <si>
    <t>"ochrana dojezdu výtah. šachty</t>
  </si>
  <si>
    <t>(2,3+2,4+2,3)*1,1</t>
  </si>
  <si>
    <t>998711101</t>
  </si>
  <si>
    <t>Přesun hmot tonážní pro izolace proti vodě, vlhkosti a plynům v objektech v do 6 m</t>
  </si>
  <si>
    <t>-1341035600</t>
  </si>
  <si>
    <t>Přesun hmot pro izolace proti vodě, vlhkosti a plynům stanovený z hmotnosti přesunovaného materiálu vodorovná dopravní vzdálenost do 50 m základní v objektech výšky do 6 m</t>
  </si>
  <si>
    <t>https://podminky.urs.cz/item/CS_URS_2026_01/998711101</t>
  </si>
  <si>
    <t>715</t>
  </si>
  <si>
    <t>Izolace proti chemickým vlivům</t>
  </si>
  <si>
    <t>715114001</t>
  </si>
  <si>
    <t>Provedení izolace proti chemickým vlivům kanálů, šachet, nádrží asfaltový tmel do 5 mm za horka</t>
  </si>
  <si>
    <t>-595215536</t>
  </si>
  <si>
    <t>Provedení izolace stavebních konstrukcí natěradly a tmely za horka tmelem asfaltovým s penetrací kanálů, šachet nebo nádrží dna nebo stěn, tl. do 5 mm</t>
  </si>
  <si>
    <t>https://podminky.urs.cz/item/CS_URS_2026_01/715114001</t>
  </si>
  <si>
    <t>(1,95*2+1,6*2)*1,1 "stěny</t>
  </si>
  <si>
    <t>(1,95*1,6) "dno</t>
  </si>
  <si>
    <t>23241004</t>
  </si>
  <si>
    <t>nátěr hydroizolační polymerní elastomerový</t>
  </si>
  <si>
    <t>190245936</t>
  </si>
  <si>
    <t>10,93*0,4 'Přepočtené koeficientem množství</t>
  </si>
  <si>
    <t>998715111</t>
  </si>
  <si>
    <t>Přesun hmot tonážní pro izolace proti chemickým vlivům s omezením mechanizace v objektech v do 6 m</t>
  </si>
  <si>
    <t>1229920716</t>
  </si>
  <si>
    <t>Přesun hmot pro izolace proti chemickým vlivům stanovený z hmotnosti přesunovaného materiálu vodorovná dopravní vzdálenost do 50 m s omezením mechanizace v objektech výšky do 6 m</t>
  </si>
  <si>
    <t>https://podminky.urs.cz/item/CS_URS_2026_01/998715111</t>
  </si>
  <si>
    <t>755</t>
  </si>
  <si>
    <t>Dopravní zařízení</t>
  </si>
  <si>
    <t>755111223</t>
  </si>
  <si>
    <t>Montáž výtahu elektrického pro dopravu osob nebo osob a nákladů nosnosti přes 700 do 1000 kg rychlosti do 1 m/s 4 stanice</t>
  </si>
  <si>
    <t>1725402695</t>
  </si>
  <si>
    <t>Montáž výtahů elektrických pro dopravu osob nebo osob a nákladů nosnosti přes 700 do 1000 kg rychlosti do 1 m/s 4 stanice</t>
  </si>
  <si>
    <t>https://podminky.urs.cz/item/CS_URS_2026_01/755111223</t>
  </si>
  <si>
    <t>47113051</t>
  </si>
  <si>
    <t>výtah osobní trakční nosnost přes 700 do 1000kg rychlost 1m/s 4 stanice</t>
  </si>
  <si>
    <t>komplet</t>
  </si>
  <si>
    <t>-658456110</t>
  </si>
  <si>
    <t>998755112</t>
  </si>
  <si>
    <t>Přesun hmot tonážní pro dopravní zařízení s omezením mechanizace v objektech v přes 6 do 12 m</t>
  </si>
  <si>
    <t>2109168366</t>
  </si>
  <si>
    <t>Přesun hmot pro dopravní zařízení stanovený z hmotnosti přesunovaného materiálu vodorovná dopravní vzdálenost do 50 m s omezením mechanizace v objektech výšky přes 6 do 12 m</t>
  </si>
  <si>
    <t>https://podminky.urs.cz/item/CS_URS_2026_01/998755112</t>
  </si>
  <si>
    <t>764</t>
  </si>
  <si>
    <t>Konstrukce klempířské</t>
  </si>
  <si>
    <t>764002851</t>
  </si>
  <si>
    <t>Demontáž oplechování parapetů do suti</t>
  </si>
  <si>
    <t>831923069</t>
  </si>
  <si>
    <t>Demontáž klempířských konstrukcí oplechování parapetů do suti</t>
  </si>
  <si>
    <t>https://podminky.urs.cz/item/CS_URS_2026_01/764002851</t>
  </si>
  <si>
    <t>1,8</t>
  </si>
  <si>
    <t>766660411</t>
  </si>
  <si>
    <t>Montáž vchodových dveří včetně rámu jednokřídlových bez nadsvětlíku do zdiva</t>
  </si>
  <si>
    <t>-1035645992</t>
  </si>
  <si>
    <t>Montáž vchodových dveří včetně rámu do zdiva jednokřídlových bez nadsvětlíku</t>
  </si>
  <si>
    <t>https://podminky.urs.cz/item/CS_URS_2026_01/766660411</t>
  </si>
  <si>
    <t>1 "ozn. D8</t>
  </si>
  <si>
    <t>61140500</t>
  </si>
  <si>
    <t>dveře jednokřídlé plastové bílé plné max rozměru otvoru 2,42m2 bezpečnostní třídy RC2</t>
  </si>
  <si>
    <t>-18626044</t>
  </si>
  <si>
    <t>54914136</t>
  </si>
  <si>
    <t>kování panikové madlo/klika</t>
  </si>
  <si>
    <t>-1867755077</t>
  </si>
  <si>
    <t>766691812</t>
  </si>
  <si>
    <t>Demontáž parapetních desek dřevěných nebo plastových šířky přes 300 mm</t>
  </si>
  <si>
    <t>-1981336218</t>
  </si>
  <si>
    <t>Demontáž ostatních truhlářských konstrukcí parapetních desek šířky přes 300 mm</t>
  </si>
  <si>
    <t>https://podminky.urs.cz/item/CS_URS_2026_01/766691812</t>
  </si>
  <si>
    <t>998766112</t>
  </si>
  <si>
    <t>Přesun hmot tonážní pro kce truhlářské s omezením mechanizace v objektech v přes 6 do 12 m</t>
  </si>
  <si>
    <t>-233293139</t>
  </si>
  <si>
    <t>Přesun hmot pro konstrukce truhlářské stanovený z hmotnosti přesunovaného materiálu vodorovná dopravní vzdálenost do 50 m s omezením mechanizace v objektech výšky přes 6 do 12 m</t>
  </si>
  <si>
    <t>https://podminky.urs.cz/item/CS_URS_2026_01/998766112</t>
  </si>
  <si>
    <t>76799001R</t>
  </si>
  <si>
    <t>D+M ocelové konstrukce výtahové šachty (systémové řešení dle dodavatele vč. spoj. mat., klemp. prvků apod.)</t>
  </si>
  <si>
    <t>231852610</t>
  </si>
  <si>
    <t>776111112</t>
  </si>
  <si>
    <t>Broušení betonového podkladu povlakových podlah</t>
  </si>
  <si>
    <t>-124786638</t>
  </si>
  <si>
    <t>Příprava podkladu povlakových podlah a stěn broušení podlah nového podkladu betonového</t>
  </si>
  <si>
    <t>https://podminky.urs.cz/item/CS_URS_2026_01/776111112</t>
  </si>
  <si>
    <t>"doplnění podlahovin do nových vstupů</t>
  </si>
  <si>
    <t>"1.NP (koberec)</t>
  </si>
  <si>
    <t>(1,18*0,25+1,58*0,35) "nové</t>
  </si>
  <si>
    <t>(1,78*0,4) "stávající</t>
  </si>
  <si>
    <t>"2.NP (vinyl)</t>
  </si>
  <si>
    <t>"3.NP (vinyl)</t>
  </si>
  <si>
    <t>84</t>
  </si>
  <si>
    <t>776111311</t>
  </si>
  <si>
    <t>Vysátí podkladu povlakových podlah</t>
  </si>
  <si>
    <t>2076470720</t>
  </si>
  <si>
    <t>Příprava podkladu povlakových podlah a stěn vysátí podlah</t>
  </si>
  <si>
    <t>https://podminky.urs.cz/item/CS_URS_2026_01/776111311</t>
  </si>
  <si>
    <t>85</t>
  </si>
  <si>
    <t>776121321</t>
  </si>
  <si>
    <t>Neředěná penetrace savého podkladu povlakových podlah</t>
  </si>
  <si>
    <t>242100873</t>
  </si>
  <si>
    <t>Příprava podkladu povlakových podlah a stěn penetrace neředěná podlah</t>
  </si>
  <si>
    <t>https://podminky.urs.cz/item/CS_URS_2026_01/776121321</t>
  </si>
  <si>
    <t>86</t>
  </si>
  <si>
    <t>776141121</t>
  </si>
  <si>
    <t>Stěrka podlahová nivelační pro vyrovnání podkladu povlakových podlah pevnosti 30 MPa tl do 3 mm</t>
  </si>
  <si>
    <t>-618359755</t>
  </si>
  <si>
    <t>Příprava podkladu povlakových podlah a stěn vyrovnání samonivelační stěrkou podlah pevnosti 30 MPa, tloušťky do 3 mm</t>
  </si>
  <si>
    <t>https://podminky.urs.cz/item/CS_URS_2026_01/776141121</t>
  </si>
  <si>
    <t>87</t>
  </si>
  <si>
    <t>776201913</t>
  </si>
  <si>
    <t>Oprava podlah výměnou podlahového povlaku pl přes 1 do 2 m2</t>
  </si>
  <si>
    <t>-1142337575</t>
  </si>
  <si>
    <t>Ostatní opravy výměna poškozené povlakové podlahoviny bez podložky, s vyříznutím a očistěním podkladu plochy přes 1,00 do 2,00 m2</t>
  </si>
  <si>
    <t>https://podminky.urs.cz/item/CS_URS_2026_01/776201913</t>
  </si>
  <si>
    <t>"1.NP (koerec)</t>
  </si>
  <si>
    <t>88</t>
  </si>
  <si>
    <t>776211111</t>
  </si>
  <si>
    <t>Lepení textilních pásů</t>
  </si>
  <si>
    <t>-507419819</t>
  </si>
  <si>
    <t>Montáž textilních podlahovin lepením pásů standardních</t>
  </si>
  <si>
    <t>https://podminky.urs.cz/item/CS_URS_2026_01/776211111</t>
  </si>
  <si>
    <t>((0,35+0,2+0,35)*0,05)*2 "soklík</t>
  </si>
  <si>
    <t>89</t>
  </si>
  <si>
    <t>69751060</t>
  </si>
  <si>
    <t>koberec zátěžový vpichovaný vlákno 100% PA, třída zátěže 33, útlum 21dB, hm 540g/m2</t>
  </si>
  <si>
    <t>-1086664157</t>
  </si>
  <si>
    <t>1,65*1,1 'Přepočtené koeficientem množství</t>
  </si>
  <si>
    <t>90</t>
  </si>
  <si>
    <t>776231111</t>
  </si>
  <si>
    <t>Lepení lamel a čtverců z vinylu standardním lepidlem</t>
  </si>
  <si>
    <t>514051180</t>
  </si>
  <si>
    <t>Montáž podlahovin z vinylu lepením lamel nebo čtverců standardním lepidlem</t>
  </si>
  <si>
    <t>https://podminky.urs.cz/item/CS_URS_2025_01/776231111</t>
  </si>
  <si>
    <t>91</t>
  </si>
  <si>
    <t>28411051</t>
  </si>
  <si>
    <t>dílec vinylový heterogenní úprava PUR třída zátěže 23/33/42, hořlavost Bfl S1, nášlapná vrstva 0,55mm tl 2,5mm</t>
  </si>
  <si>
    <t>-1910475106</t>
  </si>
  <si>
    <t>3,3*1,1 'Přepočtené koeficientem množství</t>
  </si>
  <si>
    <t>92</t>
  </si>
  <si>
    <t>998776123</t>
  </si>
  <si>
    <t>Přesun hmot tonážní pro podlahy povlakové ruční v objektech v přes 12 do 24 m</t>
  </si>
  <si>
    <t>740903112</t>
  </si>
  <si>
    <t>Přesun hmot pro podlahy povlakové stanovený z hmotnosti přesunovaného materiálu vodorovná dopravní vzdálenost do 50 m ruční (bez užití mechanizace) v objektech výšky přes 12 do 24 m</t>
  </si>
  <si>
    <t>https://podminky.urs.cz/item/CS_URS_2026_01/998776123</t>
  </si>
  <si>
    <t>787</t>
  </si>
  <si>
    <t>Dokončovací práce - zasklívání</t>
  </si>
  <si>
    <t>93</t>
  </si>
  <si>
    <t>787116353</t>
  </si>
  <si>
    <t>Zasklívání stěn a příček s podtmelením na lišty přes 2 do 3 m2 dvojsklem izolačním tl 2x8 mm</t>
  </si>
  <si>
    <t>1352469442</t>
  </si>
  <si>
    <t>Zasklívání stěn a příček deskami plochými plnými sklem plochým izolačním dvojsklem s podtmelením na lišty, s oboustranným uzavřením drážky trvale pružným tmelem, plochy přes 2 do 3 m2, tl. 2 x 8 mm</t>
  </si>
  <si>
    <t>https://podminky.urs.cz/item/CS_URS_2026_01/787116353</t>
  </si>
  <si>
    <t>Poznámka k položce:_x000d_
- vnější vrstva např. Stopsol</t>
  </si>
  <si>
    <t xml:space="preserve">"výtahová šachta vč. zasklení </t>
  </si>
  <si>
    <t>"systémové řešení dle dodavatele výtahu</t>
  </si>
  <si>
    <t>"předpokládané náklady</t>
  </si>
  <si>
    <t>94</t>
  </si>
  <si>
    <t>998787112</t>
  </si>
  <si>
    <t>Přesun hmot tonážní pro zasklívání s omezením mechanizace v objektech v přes 6 do 12 m</t>
  </si>
  <si>
    <t>-918559570</t>
  </si>
  <si>
    <t>Přesun hmot pro zasklívání stanovený z hmotnosti přesunovaného materiálu vodorovná dopravní vzdálenost do 50 m s omezením mechanizace v objektech výšky přes 6 do 12 m</t>
  </si>
  <si>
    <t>https://podminky.urs.cz/item/CS_URS_2026_01/998787112</t>
  </si>
  <si>
    <t>HZS</t>
  </si>
  <si>
    <t>Hodinové zúčtovací sazby</t>
  </si>
  <si>
    <t>95</t>
  </si>
  <si>
    <t>HZS2491</t>
  </si>
  <si>
    <t>Hodinová zúčtovací sazba dělník zednických výpomocí</t>
  </si>
  <si>
    <t>hod</t>
  </si>
  <si>
    <t>512</t>
  </si>
  <si>
    <t>-2053116770</t>
  </si>
  <si>
    <t>Hodinové zúčtovací sazby profesí PSV zednické výpomoci a pomocné práce PSV dělník zednických výpomocí</t>
  </si>
  <si>
    <t>https://podminky.urs.cz/item/CS_URS_2026_01/HZS2491</t>
  </si>
  <si>
    <t>"stavební přípomoce</t>
  </si>
  <si>
    <t>"sekání, průrazy, drobné a těžko měřitelné práce</t>
  </si>
  <si>
    <t>"čerpání jen se souhlasem TDI a AD</t>
  </si>
  <si>
    <t>"doložit charakter a umístění práce</t>
  </si>
  <si>
    <t>(8,5*2)*14</t>
  </si>
  <si>
    <t>SO-07.2 - Elektroinstalace</t>
  </si>
  <si>
    <t>741 - Elektoinstalace</t>
  </si>
  <si>
    <t>741</t>
  </si>
  <si>
    <t>Elektoinstalace</t>
  </si>
  <si>
    <t>R74199001</t>
  </si>
  <si>
    <t>PR5 - patrový rozvaděč pro 2.NP v oceloplech. zapuštěném provedení s požární klasifikací EI2 30 DP1-S200/Sa</t>
  </si>
  <si>
    <t>kpl</t>
  </si>
  <si>
    <t>Poznámka k položce:_x000d_
plechová velkoobsahová rozvodnice, 6 řad, 144 modulů, IP40, nika: 610x1040x184 mm, včetně přístrojů dle schéma zapojení jistících skříní, vydrátování, svorkovnic, štítků a popisek</t>
  </si>
  <si>
    <t>R74199002</t>
  </si>
  <si>
    <t>PR6-1 - patrový rozvaděč pro 2.NP v oceloplech. zapuštěném provedení s požární klasifikací EI2 30 DP1-S200/Sa</t>
  </si>
  <si>
    <t>R74199003</t>
  </si>
  <si>
    <t>PR9 - patrový rozvaděč pro 3.NP v oceloplech. zapuštěném provedení s požární klasifikací EI2 30 DP1-S200/Sa</t>
  </si>
  <si>
    <t>R74199004</t>
  </si>
  <si>
    <t>R-ICT11) - okruhový rozvaděč počítačové učebny v oceloplechovém zapuštěném provedení</t>
  </si>
  <si>
    <t>Poznámka k položce:_x000d_
plechová velkoobsahová rozvodnice, 3 řady, 72 modulů, IP30, nika: 500x570x127 mm, včetně přístrojů dle schéma zapojení jistících skříní, vydrátování, svorkovnic, štítků a popisek</t>
  </si>
  <si>
    <t>R74199005</t>
  </si>
  <si>
    <t>R-ICT21) - okruhový rozvaděč počítačové učebny v oceloplechovém zapuštěném provedení</t>
  </si>
  <si>
    <t>Poznámka k položce:_x000d_
plechová velkoobsahová rozvodnice, 2 řady, 48 modulů, IP30, nika: 500x420x127 mm, včetně přístrojů dle schéma zapojení jistících skříní, vydrátování, svorkovnic, štítků a popisek</t>
  </si>
  <si>
    <t>R74199006</t>
  </si>
  <si>
    <t>R-ICT31) - okruhový rozvaděč počítačové učebny v oceloplechovém zapuštěném provedení</t>
  </si>
  <si>
    <t>R74199007</t>
  </si>
  <si>
    <t>DR2 - doplnění a úprava stávajícího datového rozvaděče v 1.NP (zakončení a zapojení datových kabelů na stávající patch panely, úprava a vyvázání kabeláže, doplnění popisů, provedení zkoušek)</t>
  </si>
  <si>
    <t>R74199008</t>
  </si>
  <si>
    <t>DR4 - přesun, uskladnění, doplnění a úprava stávajícího datového rozvaděče v 2.NP (zakončení a zapojení datových kabelů na stávající patch panely, úprava a vyvázání kabeláže, doplnění popisů, provedení zkoušek)</t>
  </si>
  <si>
    <t>R74199009</t>
  </si>
  <si>
    <t>DR5 - doplnění a úprava stávajícího datového rozvaděče v 2.NP (zakončení a zapojení datových kabelů na stávající patch panely, úprava a vyvázání kabeláže, doplnění popisů, provedení zkoušek)</t>
  </si>
  <si>
    <t>R74199010</t>
  </si>
  <si>
    <t>DR2.35 - nový datový rozvaděč v učebně č. 2.35, vybavení dle standardu a kompatibility se stávající konektivitou školy (zapojení datových kabelů, vývázání kabeláže, doplnění popisů, provedení zkoušek)</t>
  </si>
  <si>
    <t>R74199011</t>
  </si>
  <si>
    <t>DR2.36 - nový datový rozvaděč v učebně č. 2.36, vybavení dle standardu a kompatibility se stávající konektivitou školy (zapojení datových kabelů, vývázání kabeláže, doplnění popisů, provedení zkoušek)</t>
  </si>
  <si>
    <t>R74199012</t>
  </si>
  <si>
    <t>DR3.02 - nový datový rozvaděč v učebně č. 3.02, vybavení dle standardu a kompatibility se stávající konektivitou školy (zapojení datových kabelů, vývázání kabeláže, doplnění popisů, provedení zkoušek)</t>
  </si>
  <si>
    <t>R74199013</t>
  </si>
  <si>
    <t>kabel instalační bezhalogenový CXKH-R 5x6-J B2cas1d1a1</t>
  </si>
  <si>
    <t>R74199014</t>
  </si>
  <si>
    <t>kabel instalační bezhalogenový CXKH-R 5x2,5-J B2cas1d1a1</t>
  </si>
  <si>
    <t>R74199015</t>
  </si>
  <si>
    <t>kabel instalační bezhalogenový CXKH-R 3x2,5-J B2cas1d1a1</t>
  </si>
  <si>
    <t>R74199016</t>
  </si>
  <si>
    <t>kabel instalační bezhalogenový CXKH-R 5x1,5-J B2cas1d1a1</t>
  </si>
  <si>
    <t>R74199017</t>
  </si>
  <si>
    <t>kabel instalační bezhalogenový CXKH-R 3x1,5-J B2cas1d1a1</t>
  </si>
  <si>
    <t>R74199018</t>
  </si>
  <si>
    <t>kabel instalační bezhalogenový CXKH-R 3x1,5-O B2cas1d1a1</t>
  </si>
  <si>
    <t>R74199019</t>
  </si>
  <si>
    <t>kabel instalační bezhalogenový CXKH-R 2x1,5-O B2cas1d1a1</t>
  </si>
  <si>
    <t>R74199020</t>
  </si>
  <si>
    <t>kabel sdělovací bezhalogenový SXKD-7-SSTP-LSOHFR B2cas1d1a1</t>
  </si>
  <si>
    <t>R74199021</t>
  </si>
  <si>
    <t>FLA3209 - svítidlo s vestavěným LED modulem 3209lm/32W/840, rozhraní DALI, ŠxDxV 250x1250x40mm, IP40</t>
  </si>
  <si>
    <t>R74199022</t>
  </si>
  <si>
    <t>FLA4011 - svítidlo s vestavěným LED modulem 4011lm/40W/840, rozhraní DALI, ŠxDxV 250x1530x40mm, IP40</t>
  </si>
  <si>
    <t>R74199023</t>
  </si>
  <si>
    <t>LIR3600 - svítidlo s vestavěným LED modulem 3560lm/23,1W/840, průměr 300 mm, IP54</t>
  </si>
  <si>
    <t>R74199024</t>
  </si>
  <si>
    <t>LIN4400 - svítidlo s vestavěným LED modulem 4300lm/26W/840, ŠxDxV 109x1160x85mm, IP54</t>
  </si>
  <si>
    <t>R74199025</t>
  </si>
  <si>
    <t>LIN5200 - svítidlo s vestavěným LED modulem 5230lm/30,3W/840, ŠxDxV 159x1160x85mm, IP54</t>
  </si>
  <si>
    <t>R74199026</t>
  </si>
  <si>
    <t>LIN6400 - svítidlo s vestavěným LED modulem 6240lm/36,3W/840, ŠxDxV 159x1160x85mm, IP54</t>
  </si>
  <si>
    <t>R74199027</t>
  </si>
  <si>
    <t>LIN8800 - svítidlo s vestavěným LED modulem 8690lm/47,7W/840, ŠxDxV 159x1160x85mm, IP54</t>
  </si>
  <si>
    <t>R74199028</t>
  </si>
  <si>
    <t>poplatek za recyklaci LED svítidla do 50 cm</t>
  </si>
  <si>
    <t>R74199029</t>
  </si>
  <si>
    <t>poplatek za recyklaci LED svítidla nad 50 cm</t>
  </si>
  <si>
    <t>R74199030</t>
  </si>
  <si>
    <t>vývodka kabelová s pětipólovou svorkovnicí, 16A, 400V AC, bílá barva</t>
  </si>
  <si>
    <t>R74199031</t>
  </si>
  <si>
    <t>zásuvka jednonásobná s ochr. kolíkem, clonkami a ochranou před přepětím, 16A, 230V AC, IP40, bílá barva</t>
  </si>
  <si>
    <t>R74199032</t>
  </si>
  <si>
    <t>zásuvka jednonásobná s ochr. kolíkem a clonkami, 16A, 230V AC, IP40, bílá barva</t>
  </si>
  <si>
    <t>R74199033</t>
  </si>
  <si>
    <t>přístroj spínače jednopólového, řazení 1, 10A, 230V AC</t>
  </si>
  <si>
    <t>R74199034</t>
  </si>
  <si>
    <t>přístroj přepínače sériového, řazení 5, 10A, 230V AC</t>
  </si>
  <si>
    <t>R74199035</t>
  </si>
  <si>
    <t>přístroj ovladače zapínacího se svorkou N, řazení 1/0, 10A, 230V AC</t>
  </si>
  <si>
    <t>R74199036</t>
  </si>
  <si>
    <t>přístroj stmívače pro otočné ovládání a tlačítkové spínání, výkonový, DALI rozhraní, 230V AC</t>
  </si>
  <si>
    <t>R74199037</t>
  </si>
  <si>
    <t>přístroj zásuvky datové Modular Jack RJ 45-8 Cat. 6A, stíněný</t>
  </si>
  <si>
    <t>R74199038</t>
  </si>
  <si>
    <t>maska nosná s 1 otvorem pro datovou zásuvku</t>
  </si>
  <si>
    <t>R74199039</t>
  </si>
  <si>
    <t>maska nosná s 2 otvory pro datovou zásuvku</t>
  </si>
  <si>
    <t>R74199040</t>
  </si>
  <si>
    <t>kryt zásuvky datové s popisovým polem (DAT+TAB), bílá barva</t>
  </si>
  <si>
    <t>R74199041</t>
  </si>
  <si>
    <t>kryt jednoduchý (pro přístroje řazení 1, 1/0), bílá barva</t>
  </si>
  <si>
    <t>R74199042</t>
  </si>
  <si>
    <t>kryt dělený (pro přístroje řazení 5), bílá barva</t>
  </si>
  <si>
    <t>R74199043</t>
  </si>
  <si>
    <t>kryt stmívače s otočným ovladačem, bílá barva</t>
  </si>
  <si>
    <t>R74199044</t>
  </si>
  <si>
    <t>kryt zaslepovací, bílá barva</t>
  </si>
  <si>
    <t>R74199045</t>
  </si>
  <si>
    <t>přístrojový rámeček jednonásobný, bílá barva</t>
  </si>
  <si>
    <t>R74199046</t>
  </si>
  <si>
    <t>přístrojový rámeček dvojnásobný vodorovný, bílá barva</t>
  </si>
  <si>
    <t>R74199047</t>
  </si>
  <si>
    <t>přístrojový rámeček trojnásobný vodorovný, bílá barva</t>
  </si>
  <si>
    <t>R74199048</t>
  </si>
  <si>
    <t>přístrojový rámeček čtyřnásobný vodorovný, bílá barva</t>
  </si>
  <si>
    <t>96</t>
  </si>
  <si>
    <t>R74199049</t>
  </si>
  <si>
    <t>přístrojový rámeček pětinásobný vodorovný, bílá barva</t>
  </si>
  <si>
    <t>98</t>
  </si>
  <si>
    <t>R74199050</t>
  </si>
  <si>
    <t>WIFI access point dle stávajících použitých prvků konektivity</t>
  </si>
  <si>
    <t>100</t>
  </si>
  <si>
    <t>R74199051</t>
  </si>
  <si>
    <t>ručičkové hodiny řízené minutovým pulzem, nástěnné provedení, průměr 400 mm, bílá barva</t>
  </si>
  <si>
    <t>102</t>
  </si>
  <si>
    <t>R74199052</t>
  </si>
  <si>
    <t>školní zvonek pro nástěnnou montáž, typ dle stávajícího systému</t>
  </si>
  <si>
    <t>104</t>
  </si>
  <si>
    <t>R74199053</t>
  </si>
  <si>
    <t>krabice univerzální (přístrojová), rozteč 71 mm, instalační hloubka 45 mm</t>
  </si>
  <si>
    <t>106</t>
  </si>
  <si>
    <t>R74199054</t>
  </si>
  <si>
    <t>krabice univerzální (odbočná) s víčkem, roteč 71 mm, instalační hloubka 45 mm</t>
  </si>
  <si>
    <t>108</t>
  </si>
  <si>
    <t>R74199055</t>
  </si>
  <si>
    <t>krabice s víčkem, pro velké množství průchodů pro zavedení kabelů a trubek, rozměr: 128x128x70 mm</t>
  </si>
  <si>
    <t>110</t>
  </si>
  <si>
    <t>R74199056</t>
  </si>
  <si>
    <t>elektroinstalační kanál z bezhalogenového materiálu, rozměr 110x65 mm</t>
  </si>
  <si>
    <t>112</t>
  </si>
  <si>
    <t>R74199057</t>
  </si>
  <si>
    <t>příslušenství pro kanál 110x65 mm (např. kryt koncový/spoj./ohybový/průchodkový)</t>
  </si>
  <si>
    <t>114</t>
  </si>
  <si>
    <t>R74199058</t>
  </si>
  <si>
    <t>stínící kanál pro podparapetní kanál, materiál: Zn, rozměr 40x20 mm</t>
  </si>
  <si>
    <t>116</t>
  </si>
  <si>
    <t>R74199059</t>
  </si>
  <si>
    <t>přístrojová krabice pro bezhalogenové podparapetní kanály</t>
  </si>
  <si>
    <t>118</t>
  </si>
  <si>
    <t>R74199060</t>
  </si>
  <si>
    <t>elektroinstalační trubka z bezhalogenového materiálu, průměr 25 mm, s protahovacím drátem</t>
  </si>
  <si>
    <t>120</t>
  </si>
  <si>
    <t>R74199061</t>
  </si>
  <si>
    <t>elektroinstalační trubka z bezhalogenového materiálu, průměr 32 mm, s protahovacím drátem</t>
  </si>
  <si>
    <t>122</t>
  </si>
  <si>
    <t>R74199062</t>
  </si>
  <si>
    <t>bezšroubové svorky</t>
  </si>
  <si>
    <t>124</t>
  </si>
  <si>
    <t>R74199063</t>
  </si>
  <si>
    <t>drobný materiál</t>
  </si>
  <si>
    <t>126</t>
  </si>
  <si>
    <t>R74199064</t>
  </si>
  <si>
    <t>montáž rozvodů silnoproudého a slaboproudého zařízení (rozvaděče, kabely, instalační přístroje a zapojení vodičů), nastavení dodávaných elektroinstalačních prvků, štítků a bezpečnostních tabulek a zaškolení obsluhy</t>
  </si>
  <si>
    <t>128</t>
  </si>
  <si>
    <t>R74199065</t>
  </si>
  <si>
    <t>demontáž a uskladnění demontovaného materiálu určeného pro opětovnou montáž</t>
  </si>
  <si>
    <t>130</t>
  </si>
  <si>
    <t>R74199066</t>
  </si>
  <si>
    <t>revize</t>
  </si>
  <si>
    <t>132</t>
  </si>
  <si>
    <t>R74199067</t>
  </si>
  <si>
    <t>zákres</t>
  </si>
  <si>
    <t>134</t>
  </si>
  <si>
    <t>SO-08 - Úprava WC pro bezbariérový přístup, 2.NP</t>
  </si>
  <si>
    <t xml:space="preserve">    735 - Ústřední vytápění - otopná tělesa</t>
  </si>
  <si>
    <t xml:space="preserve">    783 - Dokončovací práce - nátěry</t>
  </si>
  <si>
    <t>341377711</t>
  </si>
  <si>
    <t>342241131</t>
  </si>
  <si>
    <t>Příčky z cihel plných lícových P 60 dl 240 mm na MVC včetně spárování tl 71 mm</t>
  </si>
  <si>
    <t>-1518416305</t>
  </si>
  <si>
    <t>Příčky nebo přizdívky jednoduché z cihel nebo příčkovek pálených na maltu MVC nebo MC lícových, včetně spárování dl. 240 mm (německý formát 240x115x71 mm) plných, tl. 71 mm</t>
  </si>
  <si>
    <t>https://podminky.urs.cz/item/CS_URS_2026_01/342241131</t>
  </si>
  <si>
    <t>(1,55*2,4)</t>
  </si>
  <si>
    <t>-(0,9*2,02) "d7</t>
  </si>
  <si>
    <t>612131121</t>
  </si>
  <si>
    <t>Penetrační disperzní nátěr vnitřních stěn nanášený ručně</t>
  </si>
  <si>
    <t>-1615899890</t>
  </si>
  <si>
    <t>Podkladní a spojovací vrstva vnitřních omítaných ploch penetrace disperzní nanášená ručně stěn</t>
  </si>
  <si>
    <t>https://podminky.urs.cz/item/CS_URS_2026_01/612131121</t>
  </si>
  <si>
    <t>(1,55*2,4)*2</t>
  </si>
  <si>
    <t>-(0,9*2,02)*2 "d7</t>
  </si>
  <si>
    <t>Mezisoučet</t>
  </si>
  <si>
    <t>(3,804*0,1)</t>
  </si>
  <si>
    <t>612135101</t>
  </si>
  <si>
    <t>Hrubá výplň rýh ve stěnách maltou jakékoli šířky rýhy</t>
  </si>
  <si>
    <t>1617865031</t>
  </si>
  <si>
    <t>Hrubá výplň rýh maltou jakékoli šířky rýhy ve stěnách</t>
  </si>
  <si>
    <t>https://podminky.urs.cz/item/CS_URS_2026_01/612135101</t>
  </si>
  <si>
    <t>"rozvody vody</t>
  </si>
  <si>
    <t>(0,6+2,7+3,1+0,6)*0,1</t>
  </si>
  <si>
    <t>"kanalizace</t>
  </si>
  <si>
    <t>(0,5+2,7+1+0,6)*0,1</t>
  </si>
  <si>
    <t>1731544231</t>
  </si>
  <si>
    <t>631311115</t>
  </si>
  <si>
    <t>Mazanina tl přes 50 do 80 mm z betonu prostého bez zvýšených nároků na prostředí tř. C 20/25</t>
  </si>
  <si>
    <t>1496254054</t>
  </si>
  <si>
    <t>Mazanina z betonu prostého bez zvýšených nároků na prostředí tl. přes 50 do 80 mm tř. C 20/25</t>
  </si>
  <si>
    <t>https://podminky.urs.cz/item/CS_URS_2026_01/631311115</t>
  </si>
  <si>
    <t>"doplnění podlah po vybourání příček</t>
  </si>
  <si>
    <t>(1,22*0,1*0,05)</t>
  </si>
  <si>
    <t>(1,44*0,1*0,05)</t>
  </si>
  <si>
    <t>(0,93*0,1*0,05)</t>
  </si>
  <si>
    <t>631319011</t>
  </si>
  <si>
    <t>Příplatek k mazanině tl přes 50 do 80 mm za přehlazení povrchu</t>
  </si>
  <si>
    <t>-1621266797</t>
  </si>
  <si>
    <t>Příplatek k cenám mazanin za úpravu povrchu mazaniny přehlazením, mazanina tl. přes 50 do 80 mm</t>
  </si>
  <si>
    <t>https://podminky.urs.cz/item/CS_URS_2026_01/631319011</t>
  </si>
  <si>
    <t>962031132</t>
  </si>
  <si>
    <t>Bourání příček nebo přizdívek z cihel pálených plných tl do 100 mm</t>
  </si>
  <si>
    <t>-901035372</t>
  </si>
  <si>
    <t>Bourání příček nebo přizdívek z cihel pálených plných, tl. do 100 mm</t>
  </si>
  <si>
    <t>https://podminky.urs.cz/item/CS_URS_2026_01/962031132</t>
  </si>
  <si>
    <t>"polopříčky</t>
  </si>
  <si>
    <t>(1,22+1,54+0,93)*2,4</t>
  </si>
  <si>
    <t>-(0,7*2,02)*2 "dveře</t>
  </si>
  <si>
    <t>-1122360781</t>
  </si>
  <si>
    <t>"pro dveře 700/1970 mm</t>
  </si>
  <si>
    <t>(0,8*2,02)*2</t>
  </si>
  <si>
    <t>974031143</t>
  </si>
  <si>
    <t>Vysekání rýh ve zdivu cihelném hl do 70 mm š do 100 mm</t>
  </si>
  <si>
    <t>496562686</t>
  </si>
  <si>
    <t>Vysekání rýh ve zdivu cihelném na maltu vápennou nebo vápenocementovou do hl. 70 mm a šířky do 100 mm</t>
  </si>
  <si>
    <t>https://podminky.urs.cz/item/CS_URS_2026_01/974031143</t>
  </si>
  <si>
    <t>(0,6+2,7+3,1+0,6)</t>
  </si>
  <si>
    <t>(0,5+2,7+1+0,6)</t>
  </si>
  <si>
    <t>-1401240830</t>
  </si>
  <si>
    <t>"odebrání obkladu ze stěn</t>
  </si>
  <si>
    <t>(18,92*2)</t>
  </si>
  <si>
    <t>-(0,9*2) "dveře</t>
  </si>
  <si>
    <t>(0,23*2)*2 "ostění dveří</t>
  </si>
  <si>
    <t>-(0,6*2)*3 "dveře kabinky</t>
  </si>
  <si>
    <t>-(2,1*(2-0,9)) "okno</t>
  </si>
  <si>
    <t>((2-0,9)*0,325)*2 "ostění okna</t>
  </si>
  <si>
    <t>-(0,7*(2-0,9)) "okno</t>
  </si>
  <si>
    <t>((2-0,9)*0,225)*2 "ostění okna</t>
  </si>
  <si>
    <t>-250342409</t>
  </si>
  <si>
    <t>-532726915</t>
  </si>
  <si>
    <t>1305035734</t>
  </si>
  <si>
    <t>4,058*27 'Přepočtené koeficientem množství</t>
  </si>
  <si>
    <t>1865287259</t>
  </si>
  <si>
    <t>2053723902</t>
  </si>
  <si>
    <t>998018001</t>
  </si>
  <si>
    <t>Přesun hmot pro budovy ruční pro budovy v do 6 m</t>
  </si>
  <si>
    <t>568813382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</si>
  <si>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</si>
  <si>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https://podminky.urs.cz/item/CS_URS_2026_01/998018001</t>
  </si>
  <si>
    <t>721174043</t>
  </si>
  <si>
    <t>Potrubí kanalizační z PP připojovací DN 50</t>
  </si>
  <si>
    <t>1679807155</t>
  </si>
  <si>
    <t>Potrubí z trub polypropylenových připojovací DN 50</t>
  </si>
  <si>
    <t>https://podminky.urs.cz/item/CS_URS_2026_01/721174043</t>
  </si>
  <si>
    <t>721194105</t>
  </si>
  <si>
    <t>Vyvedení a upevnění odpadních výpustek DN 50</t>
  </si>
  <si>
    <t>-889605888</t>
  </si>
  <si>
    <t>Vyměření přípojek na potrubí vyvedení a upevnění odpadních výpustek DN 50</t>
  </si>
  <si>
    <t>https://podminky.urs.cz/item/CS_URS_2026_01/721194105</t>
  </si>
  <si>
    <t>721290111</t>
  </si>
  <si>
    <t>Zkouška těsnosti potrubí kanalizace vodou DN do 125</t>
  </si>
  <si>
    <t>-57000566</t>
  </si>
  <si>
    <t>Zkouška těsnosti kanalizace v objektech vodou do DN 125</t>
  </si>
  <si>
    <t>https://podminky.urs.cz/item/CS_URS_2026_01/721290111</t>
  </si>
  <si>
    <t>1468764526</t>
  </si>
  <si>
    <t>722174021</t>
  </si>
  <si>
    <t>Potrubí vodovodní plastové PPR S2,5 spojované svařováním D 16x2,7 mm</t>
  </si>
  <si>
    <t>761520570</t>
  </si>
  <si>
    <t>Potrubí z trubek polypropylenových spojovaných svařováním z jednovrstvého PP-R S2,5 (PN 20) D 16/2,7</t>
  </si>
  <si>
    <t>https://podminky.urs.cz/item/CS_URS_2026_01/722174021</t>
  </si>
  <si>
    <t>"studená voda</t>
  </si>
  <si>
    <t>"teplá voda</t>
  </si>
  <si>
    <t>722179191</t>
  </si>
  <si>
    <t>Příplatek k rozvodu vody z plastů za malý rozsah prací na zakázce do 20 m</t>
  </si>
  <si>
    <t>-1601109622</t>
  </si>
  <si>
    <t>Příplatek k ceně rozvody vody z plastů za práce malého rozsahu na zakázce do 20 m rozvodu</t>
  </si>
  <si>
    <t>https://podminky.urs.cz/item/CS_URS_2026_01/722179191</t>
  </si>
  <si>
    <t>722179192</t>
  </si>
  <si>
    <t>Příplatek k rozvodu vody z plastů za potrubí do D 32 mm do 15 svarů</t>
  </si>
  <si>
    <t>862960268</t>
  </si>
  <si>
    <t>Příplatek k ceně rozvody vody z plastů za práce malého rozsahu na zakázce při průměru trubek do 32 mm, do 15 svarů</t>
  </si>
  <si>
    <t>https://podminky.urs.cz/item/CS_URS_2026_01/722179192</t>
  </si>
  <si>
    <t>722181241</t>
  </si>
  <si>
    <t>Ochrana vodovodního potrubí přilepenými termoizolačními trubicemi z PE tl přes 13 do 20 mm DN do 22 mm</t>
  </si>
  <si>
    <t>1014830679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</si>
  <si>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</si>
  <si>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https://podminky.urs.cz/item/CS_URS_2026_01/722181241</t>
  </si>
  <si>
    <t>722220151</t>
  </si>
  <si>
    <t>Nástěnka závitová plastová PPR PN 20 DN 16 x G 1/2"</t>
  </si>
  <si>
    <t>319245281</t>
  </si>
  <si>
    <t>Armatury s jedním závitem nástěnky plastové (PPR) PN 20 (SDR 6) DN 16 x G 1/2"</t>
  </si>
  <si>
    <t>https://podminky.urs.cz/item/CS_URS_2026_01/722220151</t>
  </si>
  <si>
    <t>722290246</t>
  </si>
  <si>
    <t>Zkouška těsnosti vodovodního potrubí plastového DN do 40</t>
  </si>
  <si>
    <t>1044303319</t>
  </si>
  <si>
    <t>Zkoušky, proplach a desinfekce vodovodního potrubí zkoušky těsnosti vodovodního potrubí plastového do DN 40</t>
  </si>
  <si>
    <t>https://podminky.urs.cz/item/CS_URS_2026_01/722290246</t>
  </si>
  <si>
    <t>1397871762</t>
  </si>
  <si>
    <t>725110814</t>
  </si>
  <si>
    <t>Demontáž klozetu Kombi</t>
  </si>
  <si>
    <t>-673800924</t>
  </si>
  <si>
    <t>Demontáž klozetů kombi</t>
  </si>
  <si>
    <t>https://podminky.urs.cz/item/CS_URS_2026_01/725110814</t>
  </si>
  <si>
    <t>-1152003088</t>
  </si>
  <si>
    <t>725810811</t>
  </si>
  <si>
    <t>Demontáž ventilů výtokových nástěnných</t>
  </si>
  <si>
    <t>-1087346405</t>
  </si>
  <si>
    <t>Demontáž výtokových ventilů nástěnných</t>
  </si>
  <si>
    <t>https://podminky.urs.cz/item/CS_URS_2026_01/725810811</t>
  </si>
  <si>
    <t>725820801</t>
  </si>
  <si>
    <t>Demontáž baterie nástěnné do G 3 / 4</t>
  </si>
  <si>
    <t>1645215796</t>
  </si>
  <si>
    <t>Demontáž baterií nástěnných do G 3/4</t>
  </si>
  <si>
    <t>https://podminky.urs.cz/item/CS_URS_2026_01/725820801</t>
  </si>
  <si>
    <t>725860811</t>
  </si>
  <si>
    <t>Demontáž uzávěrů zápachu jednoduchých</t>
  </si>
  <si>
    <t>1980554064</t>
  </si>
  <si>
    <t>Demontáž zápachových uzávěrek pro zařizovací předměty jednoduchých</t>
  </si>
  <si>
    <t>https://podminky.urs.cz/item/CS_URS_2026_01/725860811</t>
  </si>
  <si>
    <t>725112022</t>
  </si>
  <si>
    <t>Klozet keramický závěsný na nosné stěny odpad vodorovný</t>
  </si>
  <si>
    <t>965353140</t>
  </si>
  <si>
    <t>Zařízení záchodů klozety keramické závěsné na nosné stěny s hlubokým splachováním odpad vodorovný</t>
  </si>
  <si>
    <t>https://podminky.urs.cz/item/CS_URS_2026_01/725112022</t>
  </si>
  <si>
    <t>1 "WC pro ZTP</t>
  </si>
  <si>
    <t>725119131</t>
  </si>
  <si>
    <t>Montáž klozetových sedátek standardních</t>
  </si>
  <si>
    <t>-2013119055</t>
  </si>
  <si>
    <t>Zařízení záchodů montáž klozetových sedátek standardních</t>
  </si>
  <si>
    <t>https://podminky.urs.cz/item/CS_URS_2026_01/725119131</t>
  </si>
  <si>
    <t>55167394</t>
  </si>
  <si>
    <t>sedátko klozetové duroplastové bílé antibakteriální</t>
  </si>
  <si>
    <t>49828822</t>
  </si>
  <si>
    <t>725819401</t>
  </si>
  <si>
    <t>Montáž ventilů rohových G 1/2" s připojovací trubičkou</t>
  </si>
  <si>
    <t>2045148738</t>
  </si>
  <si>
    <t>Ventily montáž ventilů ostatních typů rohových s připojovací trubičkou G 1/2"</t>
  </si>
  <si>
    <t>https://podminky.urs.cz/item/CS_URS_2026_01/725819401</t>
  </si>
  <si>
    <t>3 "RV 15</t>
  </si>
  <si>
    <t>55141001</t>
  </si>
  <si>
    <t>kohout kulový rohový mosazný R 1/2"x3/8"</t>
  </si>
  <si>
    <t>1881720010</t>
  </si>
  <si>
    <t>725211601</t>
  </si>
  <si>
    <t>Umyvadlo keramické bílé šířky 500 mm bez krytu na sifon připevněné na stěnu šrouby</t>
  </si>
  <si>
    <t>-71597114</t>
  </si>
  <si>
    <t>Umyvadla keramická bílá bez výtokových armatur připevněná na stěnu šrouby bez sloupu nebo krytu na sifon, šířka umyvadla 500 mm</t>
  </si>
  <si>
    <t>https://podminky.urs.cz/item/CS_URS_2026_01/725211601</t>
  </si>
  <si>
    <t>725231203</t>
  </si>
  <si>
    <t>Bidet bez armatur výtokových keramický závěsný se zápachovou uzávěrkou</t>
  </si>
  <si>
    <t>-350961567</t>
  </si>
  <si>
    <t>Bidety bez výtokových armatur se zápachovou uzávěrkou keramické závěsné</t>
  </si>
  <si>
    <t>https://podminky.urs.cz/item/CS_URS_2026_01/725231203</t>
  </si>
  <si>
    <t>-697151479</t>
  </si>
  <si>
    <t>725823111</t>
  </si>
  <si>
    <t>Baterie bidetové stojánkové pákové bez výpusti</t>
  </si>
  <si>
    <t>1586794712</t>
  </si>
  <si>
    <t>https://podminky.urs.cz/item/CS_URS_2026_01/725823111</t>
  </si>
  <si>
    <t>702562905</t>
  </si>
  <si>
    <t>-1545468974</t>
  </si>
  <si>
    <t>735</t>
  </si>
  <si>
    <t>Ústřední vytápění - otopná tělesa</t>
  </si>
  <si>
    <t>735118110</t>
  </si>
  <si>
    <t>Zkoušky těsnosti otopných těles litinových článkových vodou</t>
  </si>
  <si>
    <t>1986463092</t>
  </si>
  <si>
    <t>Otopná tělesa litinová zkoušky těsnosti vodou těles článkových</t>
  </si>
  <si>
    <t>https://podminky.urs.cz/item/CS_URS_2026_01/735118110</t>
  </si>
  <si>
    <t>(1,5*0,6)</t>
  </si>
  <si>
    <t>735151821</t>
  </si>
  <si>
    <t>Demontáž otopného tělesa panelového dvouřadého dl do 1500 mm</t>
  </si>
  <si>
    <t>-1747720886</t>
  </si>
  <si>
    <t>Demontáž otopných těles panelových dvouřadých stavební délky do 1500 mm</t>
  </si>
  <si>
    <t>https://podminky.urs.cz/item/CS_URS_2026_01/735151821</t>
  </si>
  <si>
    <t>735191910</t>
  </si>
  <si>
    <t>Napuštění vody do otopných těles</t>
  </si>
  <si>
    <t>768597331</t>
  </si>
  <si>
    <t>Ostatní opravy otopných těles napuštění vody do otopného systému včetně potrubí (bez kotle a ohříváků) otopných těles</t>
  </si>
  <si>
    <t>https://podminky.urs.cz/item/CS_URS_2026_01/735191910</t>
  </si>
  <si>
    <t>735192923</t>
  </si>
  <si>
    <t>Zpětná montáž otopného tělesa panelového dvouřadého do 1500 mm</t>
  </si>
  <si>
    <t>2015871854</t>
  </si>
  <si>
    <t>Ostatní opravy otopných těles zpětná montáž otopných těles panelových dvouřadých do 1500 mm</t>
  </si>
  <si>
    <t>https://podminky.urs.cz/item/CS_URS_2026_01/735192923</t>
  </si>
  <si>
    <t>735494811</t>
  </si>
  <si>
    <t>Vypuštění vody z otopných těles</t>
  </si>
  <si>
    <t>472957420</t>
  </si>
  <si>
    <t>Vypuštění vody z otopných soustav bez kotlů, ohříváků, zásobníků a nádrží</t>
  </si>
  <si>
    <t>https://podminky.urs.cz/item/CS_URS_2026_01/735494811</t>
  </si>
  <si>
    <t>766660903</t>
  </si>
  <si>
    <t>Výměna dveřních křídel otevíravých jednokřídlových šířky do 0,8 m v ocelové zárubni</t>
  </si>
  <si>
    <t>-1985389458</t>
  </si>
  <si>
    <t>Výměna dveřních křídel dřevěných nebo plastových otevíravých v ocelové zárubni povrchově upravených jednokřídlových, šířky do 800 mm</t>
  </si>
  <si>
    <t>https://podminky.urs.cz/item/CS_URS_2026_01/766660903</t>
  </si>
  <si>
    <t>1 "ozn. D6</t>
  </si>
  <si>
    <t>1 "ozn. D7</t>
  </si>
  <si>
    <t>1684044016</t>
  </si>
  <si>
    <t>54914123</t>
  </si>
  <si>
    <t>dveřní kování interiérové rozetové klika/klika</t>
  </si>
  <si>
    <t>294514104</t>
  </si>
  <si>
    <t>55147054</t>
  </si>
  <si>
    <t>madlo invalidní rovné bílé 700mm</t>
  </si>
  <si>
    <t>-875105097</t>
  </si>
  <si>
    <t>766691914</t>
  </si>
  <si>
    <t>Vyvěšení nebo zavěšení dřevěných křídel dveří pl do 2 m2</t>
  </si>
  <si>
    <t>603352225</t>
  </si>
  <si>
    <t>Ostatní práce vyvěšení nebo zavěšení křídel dřevěných dveřních, plochy do 2 m2</t>
  </si>
  <si>
    <t>https://podminky.urs.cz/item/CS_URS_2026_01/766691914</t>
  </si>
  <si>
    <t>"dveře 700/1970 mm</t>
  </si>
  <si>
    <t>604297209</t>
  </si>
  <si>
    <t>771121011</t>
  </si>
  <si>
    <t>Nátěr penetrační na podlahu</t>
  </si>
  <si>
    <t>1143562835</t>
  </si>
  <si>
    <t>Příprava podkladu před provedením dlažby nátěr penetrační na podlahu</t>
  </si>
  <si>
    <t>https://podminky.urs.cz/item/CS_URS_2026_01/771121011</t>
  </si>
  <si>
    <t xml:space="preserve">"WC  pro ZTP</t>
  </si>
  <si>
    <t>(2,15*3,09)</t>
  </si>
  <si>
    <t>(2,15*2+3,09*2-0,9)*0,15 "sokl</t>
  </si>
  <si>
    <t>"Chodba WC</t>
  </si>
  <si>
    <t>(1,55*4,12)</t>
  </si>
  <si>
    <t>(1,55*2+4,12*2-(0,9*2+0,7*3))*0,15 "sokl</t>
  </si>
  <si>
    <t>771574263</t>
  </si>
  <si>
    <t>Montáž podlah keramických pro mechanické zatížení protiskluzných lepených flexibilním lepidlem do 12 ks/m2</t>
  </si>
  <si>
    <t>CS ÚRS 2021 01</t>
  </si>
  <si>
    <t>804871802</t>
  </si>
  <si>
    <t>Montáž podlah z dlaždic keramických lepených flexibilním lepidlem maloformátových pro vysoké mechanické zatížení protiskluzných nebo reliéfních (bezbariérových) přes 9 do 12 ks/m2</t>
  </si>
  <si>
    <t>https://podminky.urs.cz/item/CS_URS_2021_01/771574263</t>
  </si>
  <si>
    <t>59761409</t>
  </si>
  <si>
    <t>dlažba keramická slinutá protiskluzná do interiéru i exteriéru pro vysoké mechanické namáhání přes 9 do 12ks/m2</t>
  </si>
  <si>
    <t>380752741</t>
  </si>
  <si>
    <t>13,03*1,1 'Přepočtené koeficientem množství</t>
  </si>
  <si>
    <t>771591112</t>
  </si>
  <si>
    <t>Izolace pod dlažbu nátěrem nebo stěrkou ve dvou vrstvách</t>
  </si>
  <si>
    <t>-569655423</t>
  </si>
  <si>
    <t>Izolace podlahy pod dlažbu nátěrem nebo stěrkou ve dvou vrstvách</t>
  </si>
  <si>
    <t>https://podminky.urs.cz/item/CS_URS_2026_01/771591112</t>
  </si>
  <si>
    <t>771591115</t>
  </si>
  <si>
    <t>Podlahy spárování silikonem</t>
  </si>
  <si>
    <t>1134557350</t>
  </si>
  <si>
    <t>Podlahy - dokončovací práce spárování silikonem</t>
  </si>
  <si>
    <t>https://podminky.urs.cz/item/CS_URS_2026_01/771591115</t>
  </si>
  <si>
    <t>(2,15*2+3,09*2)</t>
  </si>
  <si>
    <t>(1,55*2+4,12*2)</t>
  </si>
  <si>
    <t>771591241</t>
  </si>
  <si>
    <t>Izolace těsnícími pásy vnitřní kout</t>
  </si>
  <si>
    <t>-613891965</t>
  </si>
  <si>
    <t>Izolace podlahy pod dlažbu těsnícími izolačními pásy vnitřní kout</t>
  </si>
  <si>
    <t>https://podminky.urs.cz/item/CS_URS_2026_01/771591241</t>
  </si>
  <si>
    <t>771591264</t>
  </si>
  <si>
    <t>Izolace těsnícími pásy mezi podlahou a stěnou</t>
  </si>
  <si>
    <t>-1004007274</t>
  </si>
  <si>
    <t>Izolace podlahy pod dlažbu těsnícími izolačními pásy mezi podlahou a stěnu</t>
  </si>
  <si>
    <t>https://podminky.urs.cz/item/CS_URS_2026_01/771591264</t>
  </si>
  <si>
    <t>(2,15*2+3,09*2)*0,15 "sokl</t>
  </si>
  <si>
    <t>(1,55*2+4,12*2)*0,15 "sokl</t>
  </si>
  <si>
    <t>771592011</t>
  </si>
  <si>
    <t>Čištění vnitřních ploch podlah nebo schodišť po položení dlažby chemickými prostředky</t>
  </si>
  <si>
    <t>1483813962</t>
  </si>
  <si>
    <t>Čištění vnitřních ploch po položení dlažby podlah nebo schodišť chemickými prostředky</t>
  </si>
  <si>
    <t>https://podminky.urs.cz/item/CS_URS_2026_01/771592011</t>
  </si>
  <si>
    <t>998771122</t>
  </si>
  <si>
    <t>Přesun hmot tonážní pro podlahy z dlaždic ruční v objektech v přes 6 do 12 m</t>
  </si>
  <si>
    <t>-417494523</t>
  </si>
  <si>
    <t>Přesun hmot pro podlahy z dlaždic stanovený z hmotnosti přesunovaného materiálu vodorovná dopravní vzdálenost do 50 m ruční (bez užití mechanizace) v objektech výšky přes 6 do 12 m</t>
  </si>
  <si>
    <t>https://podminky.urs.cz/item/CS_URS_2026_01/998771122</t>
  </si>
  <si>
    <t>-1167339122</t>
  </si>
  <si>
    <t>(2,15*2+3,09*2)*2</t>
  </si>
  <si>
    <t>(1,55*2+4,12*2)*2</t>
  </si>
  <si>
    <t>-(0,9*2)*2 "d6, d7</t>
  </si>
  <si>
    <t>(2,05*2)*0,23 "ostění/nadpraží</t>
  </si>
  <si>
    <t>-(0,7*2)*3 "dveře do kabinek</t>
  </si>
  <si>
    <t>781474112</t>
  </si>
  <si>
    <t>Montáž obkladů vnitřních keramických hladkých do 12 ks/m2 lepených flexibilním lepidlem</t>
  </si>
  <si>
    <t>-1439510710</t>
  </si>
  <si>
    <t>Montáž obkladů vnitřních stěn z dlaždic keramických lepených flexibilním lepidlem maloformátových hladkých přes 9 do 12 ks/m2</t>
  </si>
  <si>
    <t>https://podminky.urs.cz/item/CS_URS_2021_01/781474112</t>
  </si>
  <si>
    <t>"obklad</t>
  </si>
  <si>
    <t>33,113</t>
  </si>
  <si>
    <t>59761026</t>
  </si>
  <si>
    <t>obklad keramický hladký do 12ks/m2</t>
  </si>
  <si>
    <t>-2014782914</t>
  </si>
  <si>
    <t>33,113*1,1 'Přepočtené koeficientem množství</t>
  </si>
  <si>
    <t>781495115</t>
  </si>
  <si>
    <t>Spárování vnitřních obkladů silikonem</t>
  </si>
  <si>
    <t>634780694</t>
  </si>
  <si>
    <t>Obklad - dokončující práce ostatní práce spárování silikonem</t>
  </si>
  <si>
    <t>https://podminky.urs.cz/item/CS_URS_2026_01/781495115</t>
  </si>
  <si>
    <t>(2*8)</t>
  </si>
  <si>
    <t>781495211</t>
  </si>
  <si>
    <t>Čištění vnitřních ploch stěn po provedení obkladu chemickými prostředky</t>
  </si>
  <si>
    <t>-1278145231</t>
  </si>
  <si>
    <t>Čištění vnitřních ploch po provedení obkladu stěn chemickými prostředky</t>
  </si>
  <si>
    <t>https://podminky.urs.cz/item/CS_URS_2026_01/781495211</t>
  </si>
  <si>
    <t>1666104304</t>
  </si>
  <si>
    <t>783</t>
  </si>
  <si>
    <t>Dokončovací práce - nátěry</t>
  </si>
  <si>
    <t>783314203</t>
  </si>
  <si>
    <t>Základní antikorozní jednonásobný syntetický samozákladující nátěr zámečnických konstrukcí</t>
  </si>
  <si>
    <t>-1175866919</t>
  </si>
  <si>
    <t>Základní antikorozní nátěr zámečnických konstrukcí jednonásobný syntetický samozákladující</t>
  </si>
  <si>
    <t>https://podminky.urs.cz/item/CS_URS_2026_01/783314203</t>
  </si>
  <si>
    <t>"zárubně</t>
  </si>
  <si>
    <t>"1kř dveře 800/1970 mm</t>
  </si>
  <si>
    <t>((0,05+0,1+0,05)*(0,9+2,02*2))*2</t>
  </si>
  <si>
    <t>783315101</t>
  </si>
  <si>
    <t>Mezinátěr jednonásobný syntetický standardní zámečnických konstrukcí</t>
  </si>
  <si>
    <t>-2004680718</t>
  </si>
  <si>
    <t>Mezinátěr zámečnických konstrukcí jednonásobný syntetický standardní</t>
  </si>
  <si>
    <t>https://podminky.urs.cz/item/CS_URS_2026_01/783315101</t>
  </si>
  <si>
    <t>783317101</t>
  </si>
  <si>
    <t>Krycí jednonásobný syntetický standardní nátěr zámečnických konstrukcí</t>
  </si>
  <si>
    <t>1667200777</t>
  </si>
  <si>
    <t>Krycí nátěr (email) zámečnických konstrukcí jednonásobný syntetický standardní</t>
  </si>
  <si>
    <t>https://podminky.urs.cz/item/CS_URS_2026_01/783317101</t>
  </si>
  <si>
    <t>784121001</t>
  </si>
  <si>
    <t>Oškrabání malby v místnostech v do 3,80 m</t>
  </si>
  <si>
    <t>-1297523220</t>
  </si>
  <si>
    <t>Oškrabání malby v místnostech výšky do 3,80 m</t>
  </si>
  <si>
    <t>https://podminky.urs.cz/item/CS_URS_2026_01/784121001</t>
  </si>
  <si>
    <t>"Sociální zázemí - strop</t>
  </si>
  <si>
    <t>(6,37*3,9)</t>
  </si>
  <si>
    <t>-(1,54*1,48)</t>
  </si>
  <si>
    <t>"stěny</t>
  </si>
  <si>
    <t>(2,15*2+3,09)*3,85</t>
  </si>
  <si>
    <t>(3,9*2,4)</t>
  </si>
  <si>
    <t>-(0,9*2,02) "dveře</t>
  </si>
  <si>
    <t>-(2,1*2,7) "okno</t>
  </si>
  <si>
    <t>((2,7*2)*0,325)*2 "ostění okna</t>
  </si>
  <si>
    <t>-(0,7*2,7) "okno</t>
  </si>
  <si>
    <t>((0,7*2,7)*0,225)*2 "ostění okna</t>
  </si>
  <si>
    <t>(1,55+4,12)*3,85</t>
  </si>
  <si>
    <t>-(0,9*2,05) "d6</t>
  </si>
  <si>
    <t>(0,9+2,05*2)*0,23 "ostění/nadpraží</t>
  </si>
  <si>
    <t>(1,55+4,12)*2,4</t>
  </si>
  <si>
    <t>-(0,7*2,0)*3 "dveře</t>
  </si>
  <si>
    <t>(2,74*(3,85-2,4))</t>
  </si>
  <si>
    <t>-(0,7*2,7)*3 "okno</t>
  </si>
  <si>
    <t>((0,7*2,7)*0,225)*6 "ostění okna</t>
  </si>
  <si>
    <t>"stávající WC kabinky</t>
  </si>
  <si>
    <t>((1,44*2+0,84*2)*0,4)*2</t>
  </si>
  <si>
    <t>"keramický obklad</t>
  </si>
  <si>
    <t>-33,113</t>
  </si>
  <si>
    <t>"omítka na nové příčce</t>
  </si>
  <si>
    <t>-3,804</t>
  </si>
  <si>
    <t>784121011</t>
  </si>
  <si>
    <t>Rozmývání podkladu po oškrabání malby v místnostech v do 3,80 m</t>
  </si>
  <si>
    <t>943898860</t>
  </si>
  <si>
    <t>Rozmývání podkladu po oškrabání malby v místnostech výšky do 3,80 m</t>
  </si>
  <si>
    <t>https://podminky.urs.cz/item/CS_URS_2026_01/784121011</t>
  </si>
  <si>
    <t>784171101</t>
  </si>
  <si>
    <t>Zakrytí vnitřních podlah včetně pozdějšího odkrytí</t>
  </si>
  <si>
    <t>92848536</t>
  </si>
  <si>
    <t>Zakrytí nemalovaných ploch (materiál ve specifikaci) včetně pozdějšího odkrytí podlah</t>
  </si>
  <si>
    <t>https://podminky.urs.cz/item/CS_URS_2026_01/784171101</t>
  </si>
  <si>
    <t>(1,44*0,84)*3</t>
  </si>
  <si>
    <t>58124844</t>
  </si>
  <si>
    <t>fólie pro malířské potřeby zakrývací tl 25µ 4x5m</t>
  </si>
  <si>
    <t>2091904844</t>
  </si>
  <si>
    <t>16,659*1,05 'Přepočtené koeficientem množství</t>
  </si>
  <si>
    <t>784171111</t>
  </si>
  <si>
    <t>Zakrytí vnitřních ploch stěn v místnostech v do 3,80 m</t>
  </si>
  <si>
    <t>732073896</t>
  </si>
  <si>
    <t>Zakrytí nemalovaných ploch (materiál ve specifikaci) včetně pozdějšího odkrytí svislých ploch např. stěn, oken, dveří v místnostech výšky do 3,80</t>
  </si>
  <si>
    <t>https://podminky.urs.cz/item/CS_URS_2026_01/784171111</t>
  </si>
  <si>
    <t>(2,1*2,7) "okno</t>
  </si>
  <si>
    <t>(0,7*2,7) "okno</t>
  </si>
  <si>
    <t>(0,7*2,7)*3 "okno</t>
  </si>
  <si>
    <t>(0,9*2,02)*4 "dveře</t>
  </si>
  <si>
    <t>801601965</t>
  </si>
  <si>
    <t>20,502*1,05 'Přepočtené koeficientem množství</t>
  </si>
  <si>
    <t>784211101</t>
  </si>
  <si>
    <t>Dvojnásobné bílé malby ze směsí za mokra výborně oděruvzdorných v místnostech v do 3,80 m</t>
  </si>
  <si>
    <t>864223418</t>
  </si>
  <si>
    <t>Malby z malířských směsí oděruvzdorných za mokra dvojnásobné, bílé za mokra oděruvzdorné výborně v místnostech výšky do 3,80 m</t>
  </si>
  <si>
    <t>https://podminky.urs.cz/item/CS_URS_2026_01/784211101</t>
  </si>
  <si>
    <t>HZS2222</t>
  </si>
  <si>
    <t>Hodinová zúčtovací sazba topenář odborný</t>
  </si>
  <si>
    <t>-1465370650</t>
  </si>
  <si>
    <t>Hodinové zúčtovací sazby profesí PSV provádění stavebních instalací topenář odborný</t>
  </si>
  <si>
    <t>https://podminky.urs.cz/item/CS_URS_2026_01/HZS2222</t>
  </si>
  <si>
    <t>"topenářské práce, zkoušky apod.</t>
  </si>
  <si>
    <t>"protokol o provedení zkoušek</t>
  </si>
  <si>
    <t>124551920</t>
  </si>
  <si>
    <t>(8,5*2)</t>
  </si>
  <si>
    <t>D.1.4e - Silnoproudá elektrotechnika (Výtah, WC 2.NP)</t>
  </si>
  <si>
    <t xml:space="preserve">    741 - Silnoproud</t>
  </si>
  <si>
    <t>Silnoproud</t>
  </si>
  <si>
    <t>doplnění rozvaděče PR2-RE dle schématu, včetně vydrátování, svorkovnic a popisek</t>
  </si>
  <si>
    <t>-792409926</t>
  </si>
  <si>
    <t>doplnění rozvaděče PR5 dle schématu, včetně vydrátování, svorkovnic a popisek</t>
  </si>
  <si>
    <t>-1741131478</t>
  </si>
  <si>
    <t>doplnění rozvaděče PR9 dle schématu, včetně vydrátování, svorkovnic a popisek</t>
  </si>
  <si>
    <t>-333821675</t>
  </si>
  <si>
    <t>kabel instalační bezhalogenový 1-CXKH-R 5x4-J B2cas1d1a1</t>
  </si>
  <si>
    <t>514470821</t>
  </si>
  <si>
    <t>kabel instalační bezhalogenový 1-CXKH-R 3x2,5-J B2cas1d1a1</t>
  </si>
  <si>
    <t>-1640251983</t>
  </si>
  <si>
    <t>kabel instalační bezhalogenový 1-CXKH-R 3x1,5-J B2cas1d1a1</t>
  </si>
  <si>
    <t>121808175</t>
  </si>
  <si>
    <t>kabel sdělovací bezhalogenový SHKFH-R 4x2x0,8 B2cas1d1a1</t>
  </si>
  <si>
    <t>1251762390</t>
  </si>
  <si>
    <t>B1 - nové</t>
  </si>
  <si>
    <t>-1899285967</t>
  </si>
  <si>
    <t>F1 - nové</t>
  </si>
  <si>
    <t>-2017007635</t>
  </si>
  <si>
    <t>L1 - nové</t>
  </si>
  <si>
    <t>1280405137</t>
  </si>
  <si>
    <t>L1e - nové</t>
  </si>
  <si>
    <t>-446425063</t>
  </si>
  <si>
    <t>L2 - nové</t>
  </si>
  <si>
    <t>1226389618</t>
  </si>
  <si>
    <t>L2e - nové</t>
  </si>
  <si>
    <t>-1826499069</t>
  </si>
  <si>
    <t>zásuvka jednonásobná s ochranným kolíkem a clonkami, barva bílá, bezšroubové svorky, 16 A, 250 V AC, IP40</t>
  </si>
  <si>
    <t>1048565128</t>
  </si>
  <si>
    <t>spínač jednopólový, řazení 1, bezšroubové svorky, 10 A, 250 V AC</t>
  </si>
  <si>
    <t>-1474535028</t>
  </si>
  <si>
    <t>rámeček pro elektroinstalační přístroje jednonásobný, barva bílá</t>
  </si>
  <si>
    <t>1795354116</t>
  </si>
  <si>
    <t>snímač přítomnosti, přisazená montáž, bílá barva, 360°, IP40</t>
  </si>
  <si>
    <t>528137639</t>
  </si>
  <si>
    <t>sada pro nouzovou signalizaci (kontrolní modul s alarmem, tlačítko signální tahové, tlačítko resetovací, transofmátor), včetně rámečků, barva bílá, napěťový výstup 15 V AC</t>
  </si>
  <si>
    <t>905679317</t>
  </si>
  <si>
    <t>krabice univerzální (přístrojová), rozteč 71 mm, bezhalogenový materiál</t>
  </si>
  <si>
    <t>-1015928375</t>
  </si>
  <si>
    <t>krabice univerzální (odbočná) s víčkem, rozteč 71 mm, bezhalogenový materiál</t>
  </si>
  <si>
    <t>269149604</t>
  </si>
  <si>
    <t>ocelová trubka včetně příslušenství, průměr 20 mm, povrch černě lakován</t>
  </si>
  <si>
    <t>-1838775102</t>
  </si>
  <si>
    <t>uzemňovací pásek, rozměr 30x4 mm, mat. FeZn (vrstva zinku ≥ 70 μm)</t>
  </si>
  <si>
    <t>915704690</t>
  </si>
  <si>
    <t>drát s umělohmotným pláštěm, průměr drátu 10 mm, mat. FeZn</t>
  </si>
  <si>
    <t>415475739</t>
  </si>
  <si>
    <t>svorka připojovací pro ocelové nosníky, mat. FeZn</t>
  </si>
  <si>
    <t>-1180746804</t>
  </si>
  <si>
    <t>svorka křížová pro spoje v zemi, pro spoj drátů nebo pásků, mat. FeZn</t>
  </si>
  <si>
    <t>-36690755</t>
  </si>
  <si>
    <t>protikorozní páska, šířka 50 mm, délka 10 m, mat. petrolat</t>
  </si>
  <si>
    <t>-1605261175</t>
  </si>
  <si>
    <t>výkopové práce v zeleném pásu, pro uzemňovací pásek, včetně materiálu</t>
  </si>
  <si>
    <t>bm</t>
  </si>
  <si>
    <t>materiál pro hlavní a doplňující pospojování</t>
  </si>
  <si>
    <t>-999229795</t>
  </si>
  <si>
    <t>-1104066116</t>
  </si>
  <si>
    <t>328410391</t>
  </si>
  <si>
    <t>demontáž</t>
  </si>
  <si>
    <t>montáž rozvodů silnoproudého zařízení (rozvaděče, kabely, instalační přístroje a zapojení vodičů), drážkování, vyplnění rýh, průrazy, nastavení dodávaných elektroinstalačních prvků, štítků a bezpečnostních tabulek a zaškolení obsluh</t>
  </si>
  <si>
    <t>zákres dle skutečného stavu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</si>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</sst>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17168012" TargetMode="External" /><Relationship Id="rId2" Type="http://schemas.openxmlformats.org/officeDocument/2006/relationships/hyperlink" Target="https://podminky.urs.cz/item/CS_URS_2026_01/342241131" TargetMode="External" /><Relationship Id="rId3" Type="http://schemas.openxmlformats.org/officeDocument/2006/relationships/hyperlink" Target="https://podminky.urs.cz/item/CS_URS_2026_01/612131121" TargetMode="External" /><Relationship Id="rId4" Type="http://schemas.openxmlformats.org/officeDocument/2006/relationships/hyperlink" Target="https://podminky.urs.cz/item/CS_URS_2026_01/612135101" TargetMode="External" /><Relationship Id="rId5" Type="http://schemas.openxmlformats.org/officeDocument/2006/relationships/hyperlink" Target="https://podminky.urs.cz/item/CS_URS_2026_01/612321141" TargetMode="External" /><Relationship Id="rId6" Type="http://schemas.openxmlformats.org/officeDocument/2006/relationships/hyperlink" Target="https://podminky.urs.cz/item/CS_URS_2026_01/631311115" TargetMode="External" /><Relationship Id="rId7" Type="http://schemas.openxmlformats.org/officeDocument/2006/relationships/hyperlink" Target="https://podminky.urs.cz/item/CS_URS_2026_01/631319011" TargetMode="External" /><Relationship Id="rId8" Type="http://schemas.openxmlformats.org/officeDocument/2006/relationships/hyperlink" Target="https://podminky.urs.cz/item/CS_URS_2026_01/962031132" TargetMode="External" /><Relationship Id="rId9" Type="http://schemas.openxmlformats.org/officeDocument/2006/relationships/hyperlink" Target="https://podminky.urs.cz/item/CS_URS_2026_01/968072455" TargetMode="External" /><Relationship Id="rId10" Type="http://schemas.openxmlformats.org/officeDocument/2006/relationships/hyperlink" Target="https://podminky.urs.cz/item/CS_URS_2026_01/974031143" TargetMode="External" /><Relationship Id="rId11" Type="http://schemas.openxmlformats.org/officeDocument/2006/relationships/hyperlink" Target="https://podminky.urs.cz/item/CS_URS_2026_01/978059541" TargetMode="External" /><Relationship Id="rId12" Type="http://schemas.openxmlformats.org/officeDocument/2006/relationships/hyperlink" Target="https://podminky.urs.cz/item/CS_URS_2026_01/997013213" TargetMode="External" /><Relationship Id="rId13" Type="http://schemas.openxmlformats.org/officeDocument/2006/relationships/hyperlink" Target="https://podminky.urs.cz/item/CS_URS_2026_01/997013501" TargetMode="External" /><Relationship Id="rId14" Type="http://schemas.openxmlformats.org/officeDocument/2006/relationships/hyperlink" Target="https://podminky.urs.cz/item/CS_URS_2026_01/997013509" TargetMode="External" /><Relationship Id="rId15" Type="http://schemas.openxmlformats.org/officeDocument/2006/relationships/hyperlink" Target="https://podminky.urs.cz/item/CS_URS_2026_01/997013871" TargetMode="External" /><Relationship Id="rId16" Type="http://schemas.openxmlformats.org/officeDocument/2006/relationships/hyperlink" Target="https://podminky.urs.cz/item/CS_URS_2026_01/997211611" TargetMode="External" /><Relationship Id="rId17" Type="http://schemas.openxmlformats.org/officeDocument/2006/relationships/hyperlink" Target="https://podminky.urs.cz/item/CS_URS_2026_01/998018001" TargetMode="External" /><Relationship Id="rId18" Type="http://schemas.openxmlformats.org/officeDocument/2006/relationships/hyperlink" Target="https://podminky.urs.cz/item/CS_URS_2026_01/721174043" TargetMode="External" /><Relationship Id="rId19" Type="http://schemas.openxmlformats.org/officeDocument/2006/relationships/hyperlink" Target="https://podminky.urs.cz/item/CS_URS_2026_01/721194105" TargetMode="External" /><Relationship Id="rId20" Type="http://schemas.openxmlformats.org/officeDocument/2006/relationships/hyperlink" Target="https://podminky.urs.cz/item/CS_URS_2026_01/721290111" TargetMode="External" /><Relationship Id="rId21" Type="http://schemas.openxmlformats.org/officeDocument/2006/relationships/hyperlink" Target="https://podminky.urs.cz/item/CS_URS_2026_01/998721122" TargetMode="External" /><Relationship Id="rId22" Type="http://schemas.openxmlformats.org/officeDocument/2006/relationships/hyperlink" Target="https://podminky.urs.cz/item/CS_URS_2026_01/722174021" TargetMode="External" /><Relationship Id="rId23" Type="http://schemas.openxmlformats.org/officeDocument/2006/relationships/hyperlink" Target="https://podminky.urs.cz/item/CS_URS_2026_01/722179191" TargetMode="External" /><Relationship Id="rId24" Type="http://schemas.openxmlformats.org/officeDocument/2006/relationships/hyperlink" Target="https://podminky.urs.cz/item/CS_URS_2026_01/722179192" TargetMode="External" /><Relationship Id="rId25" Type="http://schemas.openxmlformats.org/officeDocument/2006/relationships/hyperlink" Target="https://podminky.urs.cz/item/CS_URS_2026_01/722181241" TargetMode="External" /><Relationship Id="rId26" Type="http://schemas.openxmlformats.org/officeDocument/2006/relationships/hyperlink" Target="https://podminky.urs.cz/item/CS_URS_2026_01/722220151" TargetMode="External" /><Relationship Id="rId27" Type="http://schemas.openxmlformats.org/officeDocument/2006/relationships/hyperlink" Target="https://podminky.urs.cz/item/CS_URS_2026_01/722290246" TargetMode="External" /><Relationship Id="rId28" Type="http://schemas.openxmlformats.org/officeDocument/2006/relationships/hyperlink" Target="https://podminky.urs.cz/item/CS_URS_2026_01/998722122" TargetMode="External" /><Relationship Id="rId29" Type="http://schemas.openxmlformats.org/officeDocument/2006/relationships/hyperlink" Target="https://podminky.urs.cz/item/CS_URS_2026_01/725110814" TargetMode="External" /><Relationship Id="rId30" Type="http://schemas.openxmlformats.org/officeDocument/2006/relationships/hyperlink" Target="https://podminky.urs.cz/item/CS_URS_2026_01/725210821" TargetMode="External" /><Relationship Id="rId31" Type="http://schemas.openxmlformats.org/officeDocument/2006/relationships/hyperlink" Target="https://podminky.urs.cz/item/CS_URS_2026_01/725810811" TargetMode="External" /><Relationship Id="rId32" Type="http://schemas.openxmlformats.org/officeDocument/2006/relationships/hyperlink" Target="https://podminky.urs.cz/item/CS_URS_2026_01/725820801" TargetMode="External" /><Relationship Id="rId33" Type="http://schemas.openxmlformats.org/officeDocument/2006/relationships/hyperlink" Target="https://podminky.urs.cz/item/CS_URS_2026_01/725860811" TargetMode="External" /><Relationship Id="rId34" Type="http://schemas.openxmlformats.org/officeDocument/2006/relationships/hyperlink" Target="https://podminky.urs.cz/item/CS_URS_2026_01/725112022" TargetMode="External" /><Relationship Id="rId35" Type="http://schemas.openxmlformats.org/officeDocument/2006/relationships/hyperlink" Target="https://podminky.urs.cz/item/CS_URS_2026_01/725119131" TargetMode="External" /><Relationship Id="rId36" Type="http://schemas.openxmlformats.org/officeDocument/2006/relationships/hyperlink" Target="https://podminky.urs.cz/item/CS_URS_2026_01/725819401" TargetMode="External" /><Relationship Id="rId37" Type="http://schemas.openxmlformats.org/officeDocument/2006/relationships/hyperlink" Target="https://podminky.urs.cz/item/CS_URS_2026_01/725211601" TargetMode="External" /><Relationship Id="rId38" Type="http://schemas.openxmlformats.org/officeDocument/2006/relationships/hyperlink" Target="https://podminky.urs.cz/item/CS_URS_2026_01/725231203" TargetMode="External" /><Relationship Id="rId39" Type="http://schemas.openxmlformats.org/officeDocument/2006/relationships/hyperlink" Target="https://podminky.urs.cz/item/CS_URS_2026_01/725822611" TargetMode="External" /><Relationship Id="rId40" Type="http://schemas.openxmlformats.org/officeDocument/2006/relationships/hyperlink" Target="https://podminky.urs.cz/item/CS_URS_2026_01/725823111" TargetMode="External" /><Relationship Id="rId41" Type="http://schemas.openxmlformats.org/officeDocument/2006/relationships/hyperlink" Target="https://podminky.urs.cz/item/CS_URS_2026_01/725861102" TargetMode="External" /><Relationship Id="rId42" Type="http://schemas.openxmlformats.org/officeDocument/2006/relationships/hyperlink" Target="https://podminky.urs.cz/item/CS_URS_2026_01/998725122" TargetMode="External" /><Relationship Id="rId43" Type="http://schemas.openxmlformats.org/officeDocument/2006/relationships/hyperlink" Target="https://podminky.urs.cz/item/CS_URS_2026_01/735118110" TargetMode="External" /><Relationship Id="rId44" Type="http://schemas.openxmlformats.org/officeDocument/2006/relationships/hyperlink" Target="https://podminky.urs.cz/item/CS_URS_2026_01/735151821" TargetMode="External" /><Relationship Id="rId45" Type="http://schemas.openxmlformats.org/officeDocument/2006/relationships/hyperlink" Target="https://podminky.urs.cz/item/CS_URS_2026_01/735191910" TargetMode="External" /><Relationship Id="rId46" Type="http://schemas.openxmlformats.org/officeDocument/2006/relationships/hyperlink" Target="https://podminky.urs.cz/item/CS_URS_2026_01/735192923" TargetMode="External" /><Relationship Id="rId47" Type="http://schemas.openxmlformats.org/officeDocument/2006/relationships/hyperlink" Target="https://podminky.urs.cz/item/CS_URS_2026_01/735494811" TargetMode="External" /><Relationship Id="rId48" Type="http://schemas.openxmlformats.org/officeDocument/2006/relationships/hyperlink" Target="https://podminky.urs.cz/item/CS_URS_2026_01/766660903" TargetMode="External" /><Relationship Id="rId49" Type="http://schemas.openxmlformats.org/officeDocument/2006/relationships/hyperlink" Target="https://podminky.urs.cz/item/CS_URS_2026_01/766691914" TargetMode="External" /><Relationship Id="rId50" Type="http://schemas.openxmlformats.org/officeDocument/2006/relationships/hyperlink" Target="https://podminky.urs.cz/item/CS_URS_2026_01/998766122" TargetMode="External" /><Relationship Id="rId51" Type="http://schemas.openxmlformats.org/officeDocument/2006/relationships/hyperlink" Target="https://podminky.urs.cz/item/CS_URS_2026_01/771121011" TargetMode="External" /><Relationship Id="rId52" Type="http://schemas.openxmlformats.org/officeDocument/2006/relationships/hyperlink" Target="https://podminky.urs.cz/item/CS_URS_2021_01/771574263" TargetMode="External" /><Relationship Id="rId53" Type="http://schemas.openxmlformats.org/officeDocument/2006/relationships/hyperlink" Target="https://podminky.urs.cz/item/CS_URS_2026_01/771591112" TargetMode="External" /><Relationship Id="rId54" Type="http://schemas.openxmlformats.org/officeDocument/2006/relationships/hyperlink" Target="https://podminky.urs.cz/item/CS_URS_2026_01/771591115" TargetMode="External" /><Relationship Id="rId55" Type="http://schemas.openxmlformats.org/officeDocument/2006/relationships/hyperlink" Target="https://podminky.urs.cz/item/CS_URS_2026_01/771591241" TargetMode="External" /><Relationship Id="rId56" Type="http://schemas.openxmlformats.org/officeDocument/2006/relationships/hyperlink" Target="https://podminky.urs.cz/item/CS_URS_2026_01/771591264" TargetMode="External" /><Relationship Id="rId57" Type="http://schemas.openxmlformats.org/officeDocument/2006/relationships/hyperlink" Target="https://podminky.urs.cz/item/CS_URS_2026_01/771592011" TargetMode="External" /><Relationship Id="rId58" Type="http://schemas.openxmlformats.org/officeDocument/2006/relationships/hyperlink" Target="https://podminky.urs.cz/item/CS_URS_2026_01/998771122" TargetMode="External" /><Relationship Id="rId59" Type="http://schemas.openxmlformats.org/officeDocument/2006/relationships/hyperlink" Target="https://podminky.urs.cz/item/CS_URS_2026_01/781121011" TargetMode="External" /><Relationship Id="rId60" Type="http://schemas.openxmlformats.org/officeDocument/2006/relationships/hyperlink" Target="https://podminky.urs.cz/item/CS_URS_2021_01/781474112" TargetMode="External" /><Relationship Id="rId61" Type="http://schemas.openxmlformats.org/officeDocument/2006/relationships/hyperlink" Target="https://podminky.urs.cz/item/CS_URS_2026_01/781495115" TargetMode="External" /><Relationship Id="rId62" Type="http://schemas.openxmlformats.org/officeDocument/2006/relationships/hyperlink" Target="https://podminky.urs.cz/item/CS_URS_2026_01/781495211" TargetMode="External" /><Relationship Id="rId63" Type="http://schemas.openxmlformats.org/officeDocument/2006/relationships/hyperlink" Target="https://podminky.urs.cz/item/CS_URS_2026_01/998781122" TargetMode="External" /><Relationship Id="rId64" Type="http://schemas.openxmlformats.org/officeDocument/2006/relationships/hyperlink" Target="https://podminky.urs.cz/item/CS_URS_2026_01/783314203" TargetMode="External" /><Relationship Id="rId65" Type="http://schemas.openxmlformats.org/officeDocument/2006/relationships/hyperlink" Target="https://podminky.urs.cz/item/CS_URS_2026_01/783315101" TargetMode="External" /><Relationship Id="rId66" Type="http://schemas.openxmlformats.org/officeDocument/2006/relationships/hyperlink" Target="https://podminky.urs.cz/item/CS_URS_2026_01/783317101" TargetMode="External" /><Relationship Id="rId67" Type="http://schemas.openxmlformats.org/officeDocument/2006/relationships/hyperlink" Target="https://podminky.urs.cz/item/CS_URS_2026_01/784121001" TargetMode="External" /><Relationship Id="rId68" Type="http://schemas.openxmlformats.org/officeDocument/2006/relationships/hyperlink" Target="https://podminky.urs.cz/item/CS_URS_2026_01/784121011" TargetMode="External" /><Relationship Id="rId69" Type="http://schemas.openxmlformats.org/officeDocument/2006/relationships/hyperlink" Target="https://podminky.urs.cz/item/CS_URS_2026_01/784171101" TargetMode="External" /><Relationship Id="rId70" Type="http://schemas.openxmlformats.org/officeDocument/2006/relationships/hyperlink" Target="https://podminky.urs.cz/item/CS_URS_2026_01/784171111" TargetMode="External" /><Relationship Id="rId71" Type="http://schemas.openxmlformats.org/officeDocument/2006/relationships/hyperlink" Target="https://podminky.urs.cz/item/CS_URS_2026_01/784211101" TargetMode="External" /><Relationship Id="rId72" Type="http://schemas.openxmlformats.org/officeDocument/2006/relationships/hyperlink" Target="https://podminky.urs.cz/item/CS_URS_2026_01/HZS2222" TargetMode="External" /><Relationship Id="rId73" Type="http://schemas.openxmlformats.org/officeDocument/2006/relationships/hyperlink" Target="https://podminky.urs.cz/item/CS_URS_2026_01/HZS2491" TargetMode="External" /><Relationship Id="rId74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0001000" TargetMode="External" /><Relationship Id="rId2" Type="http://schemas.openxmlformats.org/officeDocument/2006/relationships/hyperlink" Target="https://podminky.urs.cz/item/CS_URS_2025_01/013244000" TargetMode="External" /><Relationship Id="rId3" Type="http://schemas.openxmlformats.org/officeDocument/2006/relationships/hyperlink" Target="https://podminky.urs.cz/item/CS_URS_2025_01/013254000" TargetMode="External" /><Relationship Id="rId4" Type="http://schemas.openxmlformats.org/officeDocument/2006/relationships/hyperlink" Target="https://podminky.urs.cz/item/CS_URS_2025_01/030001000" TargetMode="External" /><Relationship Id="rId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10239211" TargetMode="External" /><Relationship Id="rId2" Type="http://schemas.openxmlformats.org/officeDocument/2006/relationships/hyperlink" Target="https://podminky.urs.cz/item/CS_URS_2026_01/317234410" TargetMode="External" /><Relationship Id="rId3" Type="http://schemas.openxmlformats.org/officeDocument/2006/relationships/hyperlink" Target="https://podminky.urs.cz/item/CS_URS_2026_01/317944325" TargetMode="External" /><Relationship Id="rId4" Type="http://schemas.openxmlformats.org/officeDocument/2006/relationships/hyperlink" Target="https://podminky.urs.cz/item/CS_URS_2026_01/340239212" TargetMode="External" /><Relationship Id="rId5" Type="http://schemas.openxmlformats.org/officeDocument/2006/relationships/hyperlink" Target="https://podminky.urs.cz/item/CS_URS_2026_01/342241162" TargetMode="External" /><Relationship Id="rId6" Type="http://schemas.openxmlformats.org/officeDocument/2006/relationships/hyperlink" Target="https://podminky.urs.cz/item/CS_URS_2026_01/612321141" TargetMode="External" /><Relationship Id="rId7" Type="http://schemas.openxmlformats.org/officeDocument/2006/relationships/hyperlink" Target="https://podminky.urs.cz/item/CS_URS_2026_01/612325422" TargetMode="External" /><Relationship Id="rId8" Type="http://schemas.openxmlformats.org/officeDocument/2006/relationships/hyperlink" Target="https://podminky.urs.cz/item/CS_URS_2026_01/642944121" TargetMode="External" /><Relationship Id="rId9" Type="http://schemas.openxmlformats.org/officeDocument/2006/relationships/hyperlink" Target="https://podminky.urs.cz/item/CS_URS_2026_01/962031133" TargetMode="External" /><Relationship Id="rId10" Type="http://schemas.openxmlformats.org/officeDocument/2006/relationships/hyperlink" Target="https://podminky.urs.cz/item/CS_URS_2026_01/962032230" TargetMode="External" /><Relationship Id="rId11" Type="http://schemas.openxmlformats.org/officeDocument/2006/relationships/hyperlink" Target="https://podminky.urs.cz/item/CS_URS_2026_01/962081131" TargetMode="External" /><Relationship Id="rId12" Type="http://schemas.openxmlformats.org/officeDocument/2006/relationships/hyperlink" Target="https://podminky.urs.cz/item/CS_URS_2026_01/968072455" TargetMode="External" /><Relationship Id="rId13" Type="http://schemas.openxmlformats.org/officeDocument/2006/relationships/hyperlink" Target="https://podminky.urs.cz/item/CS_URS_2026_01/971033561" TargetMode="External" /><Relationship Id="rId14" Type="http://schemas.openxmlformats.org/officeDocument/2006/relationships/hyperlink" Target="https://podminky.urs.cz/item/CS_URS_2026_01/975053151" TargetMode="External" /><Relationship Id="rId15" Type="http://schemas.openxmlformats.org/officeDocument/2006/relationships/hyperlink" Target="https://podminky.urs.cz/item/CS_URS_2026_01/975058151" TargetMode="External" /><Relationship Id="rId16" Type="http://schemas.openxmlformats.org/officeDocument/2006/relationships/hyperlink" Target="https://podminky.urs.cz/item/CS_URS_2026_01/978059311" TargetMode="External" /><Relationship Id="rId17" Type="http://schemas.openxmlformats.org/officeDocument/2006/relationships/hyperlink" Target="https://podminky.urs.cz/item/CS_URS_2026_01/978059541" TargetMode="External" /><Relationship Id="rId18" Type="http://schemas.openxmlformats.org/officeDocument/2006/relationships/hyperlink" Target="https://podminky.urs.cz/item/CS_URS_2026_01/997013114" TargetMode="External" /><Relationship Id="rId19" Type="http://schemas.openxmlformats.org/officeDocument/2006/relationships/hyperlink" Target="https://podminky.urs.cz/item/CS_URS_2026_01/997013501" TargetMode="External" /><Relationship Id="rId20" Type="http://schemas.openxmlformats.org/officeDocument/2006/relationships/hyperlink" Target="https://podminky.urs.cz/item/CS_URS_2026_01/997013509" TargetMode="External" /><Relationship Id="rId21" Type="http://schemas.openxmlformats.org/officeDocument/2006/relationships/hyperlink" Target="https://podminky.urs.cz/item/CS_URS_2026_01/997013609" TargetMode="External" /><Relationship Id="rId22" Type="http://schemas.openxmlformats.org/officeDocument/2006/relationships/hyperlink" Target="https://podminky.urs.cz/item/CS_URS_2026_01/998011009" TargetMode="External" /><Relationship Id="rId23" Type="http://schemas.openxmlformats.org/officeDocument/2006/relationships/hyperlink" Target="https://podminky.urs.cz/item/CS_URS_2026_01/721170972" TargetMode="External" /><Relationship Id="rId24" Type="http://schemas.openxmlformats.org/officeDocument/2006/relationships/hyperlink" Target="https://podminky.urs.cz/item/CS_URS_2026_01/721171913" TargetMode="External" /><Relationship Id="rId25" Type="http://schemas.openxmlformats.org/officeDocument/2006/relationships/hyperlink" Target="https://podminky.urs.cz/item/CS_URS_2026_01/998721122" TargetMode="External" /><Relationship Id="rId26" Type="http://schemas.openxmlformats.org/officeDocument/2006/relationships/hyperlink" Target="https://podminky.urs.cz/item/CS_URS_2026_01/722170942" TargetMode="External" /><Relationship Id="rId27" Type="http://schemas.openxmlformats.org/officeDocument/2006/relationships/hyperlink" Target="https://podminky.urs.cz/item/CS_URS_2026_01/722171913" TargetMode="External" /><Relationship Id="rId28" Type="http://schemas.openxmlformats.org/officeDocument/2006/relationships/hyperlink" Target="https://podminky.urs.cz/item/CS_URS_2026_01/722171933" TargetMode="External" /><Relationship Id="rId29" Type="http://schemas.openxmlformats.org/officeDocument/2006/relationships/hyperlink" Target="https://podminky.urs.cz/item/CS_URS_2026_01/722175061" TargetMode="External" /><Relationship Id="rId30" Type="http://schemas.openxmlformats.org/officeDocument/2006/relationships/hyperlink" Target="https://podminky.urs.cz/item/CS_URS_2026_01/998722122" TargetMode="External" /><Relationship Id="rId31" Type="http://schemas.openxmlformats.org/officeDocument/2006/relationships/hyperlink" Target="https://podminky.urs.cz/item/CS_URS_2026_01/725210821" TargetMode="External" /><Relationship Id="rId32" Type="http://schemas.openxmlformats.org/officeDocument/2006/relationships/hyperlink" Target="https://podminky.urs.cz/item/CS_URS_2026_01/725211602" TargetMode="External" /><Relationship Id="rId33" Type="http://schemas.openxmlformats.org/officeDocument/2006/relationships/hyperlink" Target="https://podminky.urs.cz/item/CS_URS_2026_01/725220841" TargetMode="External" /><Relationship Id="rId34" Type="http://schemas.openxmlformats.org/officeDocument/2006/relationships/hyperlink" Target="https://podminky.urs.cz/item/CS_URS_2026_01/725531101" TargetMode="External" /><Relationship Id="rId35" Type="http://schemas.openxmlformats.org/officeDocument/2006/relationships/hyperlink" Target="https://podminky.urs.cz/item/CS_URS_2026_01/725822611" TargetMode="External" /><Relationship Id="rId36" Type="http://schemas.openxmlformats.org/officeDocument/2006/relationships/hyperlink" Target="https://podminky.urs.cz/item/CS_URS_2026_01/725861102" TargetMode="External" /><Relationship Id="rId37" Type="http://schemas.openxmlformats.org/officeDocument/2006/relationships/hyperlink" Target="https://podminky.urs.cz/item/CS_URS_2026_01/725861311" TargetMode="External" /><Relationship Id="rId38" Type="http://schemas.openxmlformats.org/officeDocument/2006/relationships/hyperlink" Target="https://podminky.urs.cz/item/CS_URS_2026_01/998725122" TargetMode="External" /><Relationship Id="rId39" Type="http://schemas.openxmlformats.org/officeDocument/2006/relationships/hyperlink" Target="https://podminky.urs.cz/item/CS_URS_2026_01/762511284" TargetMode="External" /><Relationship Id="rId40" Type="http://schemas.openxmlformats.org/officeDocument/2006/relationships/hyperlink" Target="https://podminky.urs.cz/item/CS_URS_2026_01/762595001" TargetMode="External" /><Relationship Id="rId41" Type="http://schemas.openxmlformats.org/officeDocument/2006/relationships/hyperlink" Target="https://podminky.urs.cz/item/CS_URS_2026_01/998762122" TargetMode="External" /><Relationship Id="rId42" Type="http://schemas.openxmlformats.org/officeDocument/2006/relationships/hyperlink" Target="https://podminky.urs.cz/item/CS_URS_2026_01/763164668" TargetMode="External" /><Relationship Id="rId43" Type="http://schemas.openxmlformats.org/officeDocument/2006/relationships/hyperlink" Target="https://podminky.urs.cz/item/CS_URS_2026_01/763181311" TargetMode="External" /><Relationship Id="rId44" Type="http://schemas.openxmlformats.org/officeDocument/2006/relationships/hyperlink" Target="https://podminky.urs.cz/item/CS_URS_2026_01/998763332" TargetMode="External" /><Relationship Id="rId45" Type="http://schemas.openxmlformats.org/officeDocument/2006/relationships/hyperlink" Target="https://podminky.urs.cz/item/CS_URS_2026_01/766660001" TargetMode="External" /><Relationship Id="rId46" Type="http://schemas.openxmlformats.org/officeDocument/2006/relationships/hyperlink" Target="https://podminky.urs.cz/item/CS_URS_2026_01/998766122" TargetMode="External" /><Relationship Id="rId47" Type="http://schemas.openxmlformats.org/officeDocument/2006/relationships/hyperlink" Target="https://podminky.urs.cz/item/CS_URS_2026_01/767991911" TargetMode="External" /><Relationship Id="rId48" Type="http://schemas.openxmlformats.org/officeDocument/2006/relationships/hyperlink" Target="https://podminky.urs.cz/item/CS_URS_2026_01/767995112" TargetMode="External" /><Relationship Id="rId49" Type="http://schemas.openxmlformats.org/officeDocument/2006/relationships/hyperlink" Target="https://podminky.urs.cz/item/CS_URS_2026_01/998767123" TargetMode="External" /><Relationship Id="rId50" Type="http://schemas.openxmlformats.org/officeDocument/2006/relationships/hyperlink" Target="https://podminky.urs.cz/item/CS_URS_2026_01/771573810" TargetMode="External" /><Relationship Id="rId51" Type="http://schemas.openxmlformats.org/officeDocument/2006/relationships/hyperlink" Target="https://podminky.urs.cz/item/CS_URS_2026_01/775511800" TargetMode="External" /><Relationship Id="rId52" Type="http://schemas.openxmlformats.org/officeDocument/2006/relationships/hyperlink" Target="https://podminky.urs.cz/item/CS_URS_2026_01/776991821" TargetMode="External" /><Relationship Id="rId53" Type="http://schemas.openxmlformats.org/officeDocument/2006/relationships/hyperlink" Target="https://podminky.urs.cz/item/CS_URS_2026_01/776201812" TargetMode="External" /><Relationship Id="rId54" Type="http://schemas.openxmlformats.org/officeDocument/2006/relationships/hyperlink" Target="https://podminky.urs.cz/item/CS_URS_2026_01/776241111" TargetMode="External" /><Relationship Id="rId55" Type="http://schemas.openxmlformats.org/officeDocument/2006/relationships/hyperlink" Target="https://podminky.urs.cz/item/CS_URS_2026_01/776411111" TargetMode="External" /><Relationship Id="rId56" Type="http://schemas.openxmlformats.org/officeDocument/2006/relationships/hyperlink" Target="https://podminky.urs.cz/item/CS_URS_2026_01/776421312" TargetMode="External" /><Relationship Id="rId57" Type="http://schemas.openxmlformats.org/officeDocument/2006/relationships/hyperlink" Target="https://podminky.urs.cz/item/CS_URS_2026_01/998776122" TargetMode="External" /><Relationship Id="rId58" Type="http://schemas.openxmlformats.org/officeDocument/2006/relationships/hyperlink" Target="https://podminky.urs.cz/item/CS_URS_2026_01/781121011" TargetMode="External" /><Relationship Id="rId59" Type="http://schemas.openxmlformats.org/officeDocument/2006/relationships/hyperlink" Target="https://podminky.urs.cz/item/CS_URS_2026_01/781472216" TargetMode="External" /><Relationship Id="rId60" Type="http://schemas.openxmlformats.org/officeDocument/2006/relationships/hyperlink" Target="https://podminky.urs.cz/item/CS_URS_2026_01/781472291" TargetMode="External" /><Relationship Id="rId61" Type="http://schemas.openxmlformats.org/officeDocument/2006/relationships/hyperlink" Target="https://podminky.urs.cz/item/CS_URS_2026_01/781492251" TargetMode="External" /><Relationship Id="rId62" Type="http://schemas.openxmlformats.org/officeDocument/2006/relationships/hyperlink" Target="https://podminky.urs.cz/item/CS_URS_2026_01/998781122" TargetMode="External" /><Relationship Id="rId63" Type="http://schemas.openxmlformats.org/officeDocument/2006/relationships/hyperlink" Target="https://podminky.urs.cz/item/CS_URS_2026_01/784111013" TargetMode="External" /><Relationship Id="rId64" Type="http://schemas.openxmlformats.org/officeDocument/2006/relationships/hyperlink" Target="https://podminky.urs.cz/item/CS_URS_2026_01/784121003" TargetMode="External" /><Relationship Id="rId65" Type="http://schemas.openxmlformats.org/officeDocument/2006/relationships/hyperlink" Target="https://podminky.urs.cz/item/CS_URS_2026_01/784121013" TargetMode="External" /><Relationship Id="rId66" Type="http://schemas.openxmlformats.org/officeDocument/2006/relationships/hyperlink" Target="https://podminky.urs.cz/item/CS_URS_2026_01/784181103" TargetMode="External" /><Relationship Id="rId67" Type="http://schemas.openxmlformats.org/officeDocument/2006/relationships/hyperlink" Target="https://podminky.urs.cz/item/CS_URS_2026_01/784221103" TargetMode="External" /><Relationship Id="rId68" Type="http://schemas.openxmlformats.org/officeDocument/2006/relationships/hyperlink" Target="https://podminky.urs.cz/item/CS_URS_2026_01/784221151" TargetMode="External" /><Relationship Id="rId69" Type="http://schemas.openxmlformats.org/officeDocument/2006/relationships/hyperlink" Target="https://podminky.urs.cz/item/CS_URS_2026_01/786612200" TargetMode="External" /><Relationship Id="rId70" Type="http://schemas.openxmlformats.org/officeDocument/2006/relationships/hyperlink" Target="https://podminky.urs.cz/item/CS_URS_2026_01/998786122" TargetMode="External" /><Relationship Id="rId7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42241162" TargetMode="External" /><Relationship Id="rId2" Type="http://schemas.openxmlformats.org/officeDocument/2006/relationships/hyperlink" Target="https://podminky.urs.cz/item/CS_URS_2026_01/317168012" TargetMode="External" /><Relationship Id="rId3" Type="http://schemas.openxmlformats.org/officeDocument/2006/relationships/hyperlink" Target="https://podminky.urs.cz/item/CS_URS_2026_01/612321141" TargetMode="External" /><Relationship Id="rId4" Type="http://schemas.openxmlformats.org/officeDocument/2006/relationships/hyperlink" Target="https://podminky.urs.cz/item/CS_URS_2026_01/612325421" TargetMode="External" /><Relationship Id="rId5" Type="http://schemas.openxmlformats.org/officeDocument/2006/relationships/hyperlink" Target="https://podminky.urs.cz/item/CS_URS_2026_01/642944121" TargetMode="External" /><Relationship Id="rId6" Type="http://schemas.openxmlformats.org/officeDocument/2006/relationships/hyperlink" Target="https://podminky.urs.cz/item/CS_URS_2026_01/962081131" TargetMode="External" /><Relationship Id="rId7" Type="http://schemas.openxmlformats.org/officeDocument/2006/relationships/hyperlink" Target="https://podminky.urs.cz/item/CS_URS_2026_01/968072455" TargetMode="External" /><Relationship Id="rId8" Type="http://schemas.openxmlformats.org/officeDocument/2006/relationships/hyperlink" Target="https://podminky.urs.cz/item/CS_URS_2026_01/978059541" TargetMode="External" /><Relationship Id="rId9" Type="http://schemas.openxmlformats.org/officeDocument/2006/relationships/hyperlink" Target="https://podminky.urs.cz/item/CS_URS_2026_01/997013114" TargetMode="External" /><Relationship Id="rId10" Type="http://schemas.openxmlformats.org/officeDocument/2006/relationships/hyperlink" Target="https://podminky.urs.cz/item/CS_URS_2026_01/997013501" TargetMode="External" /><Relationship Id="rId11" Type="http://schemas.openxmlformats.org/officeDocument/2006/relationships/hyperlink" Target="https://podminky.urs.cz/item/CS_URS_2026_01/997013509" TargetMode="External" /><Relationship Id="rId12" Type="http://schemas.openxmlformats.org/officeDocument/2006/relationships/hyperlink" Target="https://podminky.urs.cz/item/CS_URS_2026_01/997013609" TargetMode="External" /><Relationship Id="rId13" Type="http://schemas.openxmlformats.org/officeDocument/2006/relationships/hyperlink" Target="https://podminky.urs.cz/item/CS_URS_2026_01/998018002" TargetMode="External" /><Relationship Id="rId14" Type="http://schemas.openxmlformats.org/officeDocument/2006/relationships/hyperlink" Target="https://podminky.urs.cz/item/CS_URS_2026_01/721170972" TargetMode="External" /><Relationship Id="rId15" Type="http://schemas.openxmlformats.org/officeDocument/2006/relationships/hyperlink" Target="https://podminky.urs.cz/item/CS_URS_2026_01/721171913" TargetMode="External" /><Relationship Id="rId16" Type="http://schemas.openxmlformats.org/officeDocument/2006/relationships/hyperlink" Target="https://podminky.urs.cz/item/CS_URS_2026_01/722170942" TargetMode="External" /><Relationship Id="rId17" Type="http://schemas.openxmlformats.org/officeDocument/2006/relationships/hyperlink" Target="https://podminky.urs.cz/item/CS_URS_2026_01/722171913" TargetMode="External" /><Relationship Id="rId18" Type="http://schemas.openxmlformats.org/officeDocument/2006/relationships/hyperlink" Target="https://podminky.urs.cz/item/CS_URS_2026_01/722171933" TargetMode="External" /><Relationship Id="rId19" Type="http://schemas.openxmlformats.org/officeDocument/2006/relationships/hyperlink" Target="https://podminky.urs.cz/item/CS_URS_2026_01/998722122" TargetMode="External" /><Relationship Id="rId20" Type="http://schemas.openxmlformats.org/officeDocument/2006/relationships/hyperlink" Target="https://podminky.urs.cz/item/CS_URS_2026_01/725210821" TargetMode="External" /><Relationship Id="rId21" Type="http://schemas.openxmlformats.org/officeDocument/2006/relationships/hyperlink" Target="https://podminky.urs.cz/item/CS_URS_2026_01/725211602" TargetMode="External" /><Relationship Id="rId22" Type="http://schemas.openxmlformats.org/officeDocument/2006/relationships/hyperlink" Target="https://podminky.urs.cz/item/CS_URS_2026_01/725822611" TargetMode="External" /><Relationship Id="rId23" Type="http://schemas.openxmlformats.org/officeDocument/2006/relationships/hyperlink" Target="https://podminky.urs.cz/item/CS_URS_2026_01/725861102" TargetMode="External" /><Relationship Id="rId24" Type="http://schemas.openxmlformats.org/officeDocument/2006/relationships/hyperlink" Target="https://podminky.urs.cz/item/CS_URS_2026_01/998725122" TargetMode="External" /><Relationship Id="rId25" Type="http://schemas.openxmlformats.org/officeDocument/2006/relationships/hyperlink" Target="https://podminky.urs.cz/item/CS_URS_2026_01/762511284" TargetMode="External" /><Relationship Id="rId26" Type="http://schemas.openxmlformats.org/officeDocument/2006/relationships/hyperlink" Target="https://podminky.urs.cz/item/CS_URS_2026_01/762595001" TargetMode="External" /><Relationship Id="rId27" Type="http://schemas.openxmlformats.org/officeDocument/2006/relationships/hyperlink" Target="https://podminky.urs.cz/item/CS_URS_2026_01/998762122" TargetMode="External" /><Relationship Id="rId28" Type="http://schemas.openxmlformats.org/officeDocument/2006/relationships/hyperlink" Target="https://podminky.urs.cz/item/CS_URS_2026_01/766660001" TargetMode="External" /><Relationship Id="rId29" Type="http://schemas.openxmlformats.org/officeDocument/2006/relationships/hyperlink" Target="https://podminky.urs.cz/item/CS_URS_2026_01/998766122" TargetMode="External" /><Relationship Id="rId30" Type="http://schemas.openxmlformats.org/officeDocument/2006/relationships/hyperlink" Target="https://podminky.urs.cz/item/CS_URS_2026_01/775511800" TargetMode="External" /><Relationship Id="rId31" Type="http://schemas.openxmlformats.org/officeDocument/2006/relationships/hyperlink" Target="https://podminky.urs.cz/item/CS_URS_2026_01/776991821" TargetMode="External" /><Relationship Id="rId32" Type="http://schemas.openxmlformats.org/officeDocument/2006/relationships/hyperlink" Target="https://podminky.urs.cz/item/CS_URS_2026_01/776201812" TargetMode="External" /><Relationship Id="rId33" Type="http://schemas.openxmlformats.org/officeDocument/2006/relationships/hyperlink" Target="https://podminky.urs.cz/item/CS_URS_2026_01/776241111" TargetMode="External" /><Relationship Id="rId34" Type="http://schemas.openxmlformats.org/officeDocument/2006/relationships/hyperlink" Target="https://podminky.urs.cz/item/CS_URS_2026_01/776411111" TargetMode="External" /><Relationship Id="rId35" Type="http://schemas.openxmlformats.org/officeDocument/2006/relationships/hyperlink" Target="https://podminky.urs.cz/item/CS_URS_2026_01/776421312" TargetMode="External" /><Relationship Id="rId36" Type="http://schemas.openxmlformats.org/officeDocument/2006/relationships/hyperlink" Target="https://podminky.urs.cz/item/CS_URS_2026_01/998776122" TargetMode="External" /><Relationship Id="rId37" Type="http://schemas.openxmlformats.org/officeDocument/2006/relationships/hyperlink" Target="https://podminky.urs.cz/item/CS_URS_2026_01/781121011" TargetMode="External" /><Relationship Id="rId38" Type="http://schemas.openxmlformats.org/officeDocument/2006/relationships/hyperlink" Target="https://podminky.urs.cz/item/CS_URS_2026_01/781472216" TargetMode="External" /><Relationship Id="rId39" Type="http://schemas.openxmlformats.org/officeDocument/2006/relationships/hyperlink" Target="https://podminky.urs.cz/item/CS_URS_2026_01/781492251" TargetMode="External" /><Relationship Id="rId40" Type="http://schemas.openxmlformats.org/officeDocument/2006/relationships/hyperlink" Target="https://podminky.urs.cz/item/CS_URS_2026_01/998781122" TargetMode="External" /><Relationship Id="rId41" Type="http://schemas.openxmlformats.org/officeDocument/2006/relationships/hyperlink" Target="https://podminky.urs.cz/item/CS_URS_2026_01/784111013" TargetMode="External" /><Relationship Id="rId42" Type="http://schemas.openxmlformats.org/officeDocument/2006/relationships/hyperlink" Target="https://podminky.urs.cz/item/CS_URS_2026_01/784121003" TargetMode="External" /><Relationship Id="rId43" Type="http://schemas.openxmlformats.org/officeDocument/2006/relationships/hyperlink" Target="https://podminky.urs.cz/item/CS_URS_2026_01/784121013" TargetMode="External" /><Relationship Id="rId44" Type="http://schemas.openxmlformats.org/officeDocument/2006/relationships/hyperlink" Target="https://podminky.urs.cz/item/CS_URS_2026_01/784181103" TargetMode="External" /><Relationship Id="rId45" Type="http://schemas.openxmlformats.org/officeDocument/2006/relationships/hyperlink" Target="https://podminky.urs.cz/item/CS_URS_2026_01/784221103" TargetMode="External" /><Relationship Id="rId46" Type="http://schemas.openxmlformats.org/officeDocument/2006/relationships/hyperlink" Target="https://podminky.urs.cz/item/CS_URS_2026_01/784221151" TargetMode="External" /><Relationship Id="rId47" Type="http://schemas.openxmlformats.org/officeDocument/2006/relationships/hyperlink" Target="https://podminky.urs.cz/item/CS_URS_2026_01/786612200" TargetMode="External" /><Relationship Id="rId48" Type="http://schemas.openxmlformats.org/officeDocument/2006/relationships/hyperlink" Target="https://podminky.urs.cz/item/CS_URS_2026_01/998786122" TargetMode="External" /><Relationship Id="rId4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2325421" TargetMode="External" /><Relationship Id="rId2" Type="http://schemas.openxmlformats.org/officeDocument/2006/relationships/hyperlink" Target="https://podminky.urs.cz/item/CS_URS_2026_01/978059541" TargetMode="External" /><Relationship Id="rId3" Type="http://schemas.openxmlformats.org/officeDocument/2006/relationships/hyperlink" Target="https://podminky.urs.cz/item/CS_URS_2026_01/997013114" TargetMode="External" /><Relationship Id="rId4" Type="http://schemas.openxmlformats.org/officeDocument/2006/relationships/hyperlink" Target="https://podminky.urs.cz/item/CS_URS_2026_01/997013501" TargetMode="External" /><Relationship Id="rId5" Type="http://schemas.openxmlformats.org/officeDocument/2006/relationships/hyperlink" Target="https://podminky.urs.cz/item/CS_URS_2026_01/997013509" TargetMode="External" /><Relationship Id="rId6" Type="http://schemas.openxmlformats.org/officeDocument/2006/relationships/hyperlink" Target="https://podminky.urs.cz/item/CS_URS_2026_01/997013609" TargetMode="External" /><Relationship Id="rId7" Type="http://schemas.openxmlformats.org/officeDocument/2006/relationships/hyperlink" Target="https://podminky.urs.cz/item/CS_URS_2026_01/998018002" TargetMode="External" /><Relationship Id="rId8" Type="http://schemas.openxmlformats.org/officeDocument/2006/relationships/hyperlink" Target="https://podminky.urs.cz/item/CS_URS_2026_01/721170972" TargetMode="External" /><Relationship Id="rId9" Type="http://schemas.openxmlformats.org/officeDocument/2006/relationships/hyperlink" Target="https://podminky.urs.cz/item/CS_URS_2026_01/721171913" TargetMode="External" /><Relationship Id="rId10" Type="http://schemas.openxmlformats.org/officeDocument/2006/relationships/hyperlink" Target="https://podminky.urs.cz/item/CS_URS_2026_01/722170942" TargetMode="External" /><Relationship Id="rId11" Type="http://schemas.openxmlformats.org/officeDocument/2006/relationships/hyperlink" Target="https://podminky.urs.cz/item/CS_URS_2026_01/722171913" TargetMode="External" /><Relationship Id="rId12" Type="http://schemas.openxmlformats.org/officeDocument/2006/relationships/hyperlink" Target="https://podminky.urs.cz/item/CS_URS_2026_01/722171933" TargetMode="External" /><Relationship Id="rId13" Type="http://schemas.openxmlformats.org/officeDocument/2006/relationships/hyperlink" Target="https://podminky.urs.cz/item/CS_URS_2026_01/998722122" TargetMode="External" /><Relationship Id="rId14" Type="http://schemas.openxmlformats.org/officeDocument/2006/relationships/hyperlink" Target="https://podminky.urs.cz/item/CS_URS_2026_01/725210821" TargetMode="External" /><Relationship Id="rId15" Type="http://schemas.openxmlformats.org/officeDocument/2006/relationships/hyperlink" Target="https://podminky.urs.cz/item/CS_URS_2026_01/725211602" TargetMode="External" /><Relationship Id="rId16" Type="http://schemas.openxmlformats.org/officeDocument/2006/relationships/hyperlink" Target="https://podminky.urs.cz/item/CS_URS_2026_01/725822611" TargetMode="External" /><Relationship Id="rId17" Type="http://schemas.openxmlformats.org/officeDocument/2006/relationships/hyperlink" Target="https://podminky.urs.cz/item/CS_URS_2026_01/725861102" TargetMode="External" /><Relationship Id="rId18" Type="http://schemas.openxmlformats.org/officeDocument/2006/relationships/hyperlink" Target="https://podminky.urs.cz/item/CS_URS_2026_01/998725122" TargetMode="External" /><Relationship Id="rId19" Type="http://schemas.openxmlformats.org/officeDocument/2006/relationships/hyperlink" Target="https://podminky.urs.cz/item/CS_URS_2026_01/762511284" TargetMode="External" /><Relationship Id="rId20" Type="http://schemas.openxmlformats.org/officeDocument/2006/relationships/hyperlink" Target="https://podminky.urs.cz/item/CS_URS_2026_01/762595001" TargetMode="External" /><Relationship Id="rId21" Type="http://schemas.openxmlformats.org/officeDocument/2006/relationships/hyperlink" Target="https://podminky.urs.cz/item/CS_URS_2026_01/998762122" TargetMode="External" /><Relationship Id="rId22" Type="http://schemas.openxmlformats.org/officeDocument/2006/relationships/hyperlink" Target="https://podminky.urs.cz/item/CS_URS_2026_01/775511800" TargetMode="External" /><Relationship Id="rId23" Type="http://schemas.openxmlformats.org/officeDocument/2006/relationships/hyperlink" Target="https://podminky.urs.cz/item/CS_URS_2026_01/776991821" TargetMode="External" /><Relationship Id="rId24" Type="http://schemas.openxmlformats.org/officeDocument/2006/relationships/hyperlink" Target="https://podminky.urs.cz/item/CS_URS_2026_01/776201812" TargetMode="External" /><Relationship Id="rId25" Type="http://schemas.openxmlformats.org/officeDocument/2006/relationships/hyperlink" Target="https://podminky.urs.cz/item/CS_URS_2026_01/776241111" TargetMode="External" /><Relationship Id="rId26" Type="http://schemas.openxmlformats.org/officeDocument/2006/relationships/hyperlink" Target="https://podminky.urs.cz/item/CS_URS_2026_01/776411111" TargetMode="External" /><Relationship Id="rId27" Type="http://schemas.openxmlformats.org/officeDocument/2006/relationships/hyperlink" Target="https://podminky.urs.cz/item/CS_URS_2026_01/776421312" TargetMode="External" /><Relationship Id="rId28" Type="http://schemas.openxmlformats.org/officeDocument/2006/relationships/hyperlink" Target="https://podminky.urs.cz/item/CS_URS_2026_01/998776122" TargetMode="External" /><Relationship Id="rId29" Type="http://schemas.openxmlformats.org/officeDocument/2006/relationships/hyperlink" Target="https://podminky.urs.cz/item/CS_URS_2026_01/781121011" TargetMode="External" /><Relationship Id="rId30" Type="http://schemas.openxmlformats.org/officeDocument/2006/relationships/hyperlink" Target="https://podminky.urs.cz/item/CS_URS_2026_01/781472216" TargetMode="External" /><Relationship Id="rId31" Type="http://schemas.openxmlformats.org/officeDocument/2006/relationships/hyperlink" Target="https://podminky.urs.cz/item/CS_URS_2026_01/781492251" TargetMode="External" /><Relationship Id="rId32" Type="http://schemas.openxmlformats.org/officeDocument/2006/relationships/hyperlink" Target="https://podminky.urs.cz/item/CS_URS_2026_01/998781122" TargetMode="External" /><Relationship Id="rId33" Type="http://schemas.openxmlformats.org/officeDocument/2006/relationships/hyperlink" Target="https://podminky.urs.cz/item/CS_URS_2026_01/784111013" TargetMode="External" /><Relationship Id="rId34" Type="http://schemas.openxmlformats.org/officeDocument/2006/relationships/hyperlink" Target="https://podminky.urs.cz/item/CS_URS_2026_01/784121003" TargetMode="External" /><Relationship Id="rId35" Type="http://schemas.openxmlformats.org/officeDocument/2006/relationships/hyperlink" Target="https://podminky.urs.cz/item/CS_URS_2026_01/784121013" TargetMode="External" /><Relationship Id="rId36" Type="http://schemas.openxmlformats.org/officeDocument/2006/relationships/hyperlink" Target="https://podminky.urs.cz/item/CS_URS_2026_01/784181103" TargetMode="External" /><Relationship Id="rId37" Type="http://schemas.openxmlformats.org/officeDocument/2006/relationships/hyperlink" Target="https://podminky.urs.cz/item/CS_URS_2026_01/784221103" TargetMode="External" /><Relationship Id="rId38" Type="http://schemas.openxmlformats.org/officeDocument/2006/relationships/hyperlink" Target="https://podminky.urs.cz/item/CS_URS_2026_01/784221151" TargetMode="External" /><Relationship Id="rId39" Type="http://schemas.openxmlformats.org/officeDocument/2006/relationships/hyperlink" Target="https://podminky.urs.cz/item/CS_URS_2026_01/786612200" TargetMode="External" /><Relationship Id="rId40" Type="http://schemas.openxmlformats.org/officeDocument/2006/relationships/hyperlink" Target="https://podminky.urs.cz/item/CS_URS_2026_01/998786122" TargetMode="External" /><Relationship Id="rId4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2325421" TargetMode="External" /><Relationship Id="rId2" Type="http://schemas.openxmlformats.org/officeDocument/2006/relationships/hyperlink" Target="https://podminky.urs.cz/item/CS_URS_2026_01/978059541" TargetMode="External" /><Relationship Id="rId3" Type="http://schemas.openxmlformats.org/officeDocument/2006/relationships/hyperlink" Target="https://podminky.urs.cz/item/CS_URS_2026_01/997013114" TargetMode="External" /><Relationship Id="rId4" Type="http://schemas.openxmlformats.org/officeDocument/2006/relationships/hyperlink" Target="https://podminky.urs.cz/item/CS_URS_2026_01/997013501" TargetMode="External" /><Relationship Id="rId5" Type="http://schemas.openxmlformats.org/officeDocument/2006/relationships/hyperlink" Target="https://podminky.urs.cz/item/CS_URS_2026_01/997013509" TargetMode="External" /><Relationship Id="rId6" Type="http://schemas.openxmlformats.org/officeDocument/2006/relationships/hyperlink" Target="https://podminky.urs.cz/item/CS_URS_2026_01/997013609" TargetMode="External" /><Relationship Id="rId7" Type="http://schemas.openxmlformats.org/officeDocument/2006/relationships/hyperlink" Target="https://podminky.urs.cz/item/CS_URS_2026_01/998018002" TargetMode="External" /><Relationship Id="rId8" Type="http://schemas.openxmlformats.org/officeDocument/2006/relationships/hyperlink" Target="https://podminky.urs.cz/item/CS_URS_2026_01/721170972" TargetMode="External" /><Relationship Id="rId9" Type="http://schemas.openxmlformats.org/officeDocument/2006/relationships/hyperlink" Target="https://podminky.urs.cz/item/CS_URS_2026_01/721171913" TargetMode="External" /><Relationship Id="rId10" Type="http://schemas.openxmlformats.org/officeDocument/2006/relationships/hyperlink" Target="https://podminky.urs.cz/item/CS_URS_2026_01/722170942" TargetMode="External" /><Relationship Id="rId11" Type="http://schemas.openxmlformats.org/officeDocument/2006/relationships/hyperlink" Target="https://podminky.urs.cz/item/CS_URS_2026_01/722171913" TargetMode="External" /><Relationship Id="rId12" Type="http://schemas.openxmlformats.org/officeDocument/2006/relationships/hyperlink" Target="https://podminky.urs.cz/item/CS_URS_2026_01/722171933" TargetMode="External" /><Relationship Id="rId13" Type="http://schemas.openxmlformats.org/officeDocument/2006/relationships/hyperlink" Target="https://podminky.urs.cz/item/CS_URS_2026_01/998722122" TargetMode="External" /><Relationship Id="rId14" Type="http://schemas.openxmlformats.org/officeDocument/2006/relationships/hyperlink" Target="https://podminky.urs.cz/item/CS_URS_2026_01/725210821" TargetMode="External" /><Relationship Id="rId15" Type="http://schemas.openxmlformats.org/officeDocument/2006/relationships/hyperlink" Target="https://podminky.urs.cz/item/CS_URS_2026_01/725211602" TargetMode="External" /><Relationship Id="rId16" Type="http://schemas.openxmlformats.org/officeDocument/2006/relationships/hyperlink" Target="https://podminky.urs.cz/item/CS_URS_2026_01/725822611" TargetMode="External" /><Relationship Id="rId17" Type="http://schemas.openxmlformats.org/officeDocument/2006/relationships/hyperlink" Target="https://podminky.urs.cz/item/CS_URS_2026_01/725861102" TargetMode="External" /><Relationship Id="rId18" Type="http://schemas.openxmlformats.org/officeDocument/2006/relationships/hyperlink" Target="https://podminky.urs.cz/item/CS_URS_2026_01/998725122" TargetMode="External" /><Relationship Id="rId19" Type="http://schemas.openxmlformats.org/officeDocument/2006/relationships/hyperlink" Target="https://podminky.urs.cz/item/CS_URS_2026_01/762511284" TargetMode="External" /><Relationship Id="rId20" Type="http://schemas.openxmlformats.org/officeDocument/2006/relationships/hyperlink" Target="https://podminky.urs.cz/item/CS_URS_2026_01/762595001" TargetMode="External" /><Relationship Id="rId21" Type="http://schemas.openxmlformats.org/officeDocument/2006/relationships/hyperlink" Target="https://podminky.urs.cz/item/CS_URS_2026_01/998762122" TargetMode="External" /><Relationship Id="rId22" Type="http://schemas.openxmlformats.org/officeDocument/2006/relationships/hyperlink" Target="https://podminky.urs.cz/item/CS_URS_2026_01/775511800" TargetMode="External" /><Relationship Id="rId23" Type="http://schemas.openxmlformats.org/officeDocument/2006/relationships/hyperlink" Target="https://podminky.urs.cz/item/CS_URS_2026_01/776991821" TargetMode="External" /><Relationship Id="rId24" Type="http://schemas.openxmlformats.org/officeDocument/2006/relationships/hyperlink" Target="https://podminky.urs.cz/item/CS_URS_2026_01/776201812" TargetMode="External" /><Relationship Id="rId25" Type="http://schemas.openxmlformats.org/officeDocument/2006/relationships/hyperlink" Target="https://podminky.urs.cz/item/CS_URS_2026_01/776241111" TargetMode="External" /><Relationship Id="rId26" Type="http://schemas.openxmlformats.org/officeDocument/2006/relationships/hyperlink" Target="https://podminky.urs.cz/item/CS_URS_2026_01/776411111" TargetMode="External" /><Relationship Id="rId27" Type="http://schemas.openxmlformats.org/officeDocument/2006/relationships/hyperlink" Target="https://podminky.urs.cz/item/CS_URS_2026_01/776421312" TargetMode="External" /><Relationship Id="rId28" Type="http://schemas.openxmlformats.org/officeDocument/2006/relationships/hyperlink" Target="https://podminky.urs.cz/item/CS_URS_2026_01/998776122" TargetMode="External" /><Relationship Id="rId29" Type="http://schemas.openxmlformats.org/officeDocument/2006/relationships/hyperlink" Target="https://podminky.urs.cz/item/CS_URS_2026_01/781121011" TargetMode="External" /><Relationship Id="rId30" Type="http://schemas.openxmlformats.org/officeDocument/2006/relationships/hyperlink" Target="https://podminky.urs.cz/item/CS_URS_2026_01/781472216" TargetMode="External" /><Relationship Id="rId31" Type="http://schemas.openxmlformats.org/officeDocument/2006/relationships/hyperlink" Target="https://podminky.urs.cz/item/CS_URS_2026_01/781492251" TargetMode="External" /><Relationship Id="rId32" Type="http://schemas.openxmlformats.org/officeDocument/2006/relationships/hyperlink" Target="https://podminky.urs.cz/item/CS_URS_2026_01/998781122" TargetMode="External" /><Relationship Id="rId33" Type="http://schemas.openxmlformats.org/officeDocument/2006/relationships/hyperlink" Target="https://podminky.urs.cz/item/CS_URS_2026_01/784111013" TargetMode="External" /><Relationship Id="rId34" Type="http://schemas.openxmlformats.org/officeDocument/2006/relationships/hyperlink" Target="https://podminky.urs.cz/item/CS_URS_2026_01/784121003" TargetMode="External" /><Relationship Id="rId35" Type="http://schemas.openxmlformats.org/officeDocument/2006/relationships/hyperlink" Target="https://podminky.urs.cz/item/CS_URS_2026_01/784121013" TargetMode="External" /><Relationship Id="rId36" Type="http://schemas.openxmlformats.org/officeDocument/2006/relationships/hyperlink" Target="https://podminky.urs.cz/item/CS_URS_2026_01/784181103" TargetMode="External" /><Relationship Id="rId37" Type="http://schemas.openxmlformats.org/officeDocument/2006/relationships/hyperlink" Target="https://podminky.urs.cz/item/CS_URS_2026_01/784221103" TargetMode="External" /><Relationship Id="rId38" Type="http://schemas.openxmlformats.org/officeDocument/2006/relationships/hyperlink" Target="https://podminky.urs.cz/item/CS_URS_2026_01/784221151" TargetMode="External" /><Relationship Id="rId39" Type="http://schemas.openxmlformats.org/officeDocument/2006/relationships/hyperlink" Target="https://podminky.urs.cz/item/CS_URS_2026_01/786612200" TargetMode="External" /><Relationship Id="rId40" Type="http://schemas.openxmlformats.org/officeDocument/2006/relationships/hyperlink" Target="https://podminky.urs.cz/item/CS_URS_2026_01/998786122" TargetMode="External" /><Relationship Id="rId4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42241162" TargetMode="External" /><Relationship Id="rId2" Type="http://schemas.openxmlformats.org/officeDocument/2006/relationships/hyperlink" Target="https://podminky.urs.cz/item/CS_URS_2026_01/612321141" TargetMode="External" /><Relationship Id="rId3" Type="http://schemas.openxmlformats.org/officeDocument/2006/relationships/hyperlink" Target="https://podminky.urs.cz/item/CS_URS_2026_01/612325421" TargetMode="External" /><Relationship Id="rId4" Type="http://schemas.openxmlformats.org/officeDocument/2006/relationships/hyperlink" Target="https://podminky.urs.cz/item/CS_URS_2026_01/642944121" TargetMode="External" /><Relationship Id="rId5" Type="http://schemas.openxmlformats.org/officeDocument/2006/relationships/hyperlink" Target="https://podminky.urs.cz/item/CS_URS_2026_01/962081131" TargetMode="External" /><Relationship Id="rId6" Type="http://schemas.openxmlformats.org/officeDocument/2006/relationships/hyperlink" Target="https://podminky.urs.cz/item/CS_URS_2026_01/968072455" TargetMode="External" /><Relationship Id="rId7" Type="http://schemas.openxmlformats.org/officeDocument/2006/relationships/hyperlink" Target="https://podminky.urs.cz/item/CS_URS_2026_01/997013114" TargetMode="External" /><Relationship Id="rId8" Type="http://schemas.openxmlformats.org/officeDocument/2006/relationships/hyperlink" Target="https://podminky.urs.cz/item/CS_URS_2026_01/997013501" TargetMode="External" /><Relationship Id="rId9" Type="http://schemas.openxmlformats.org/officeDocument/2006/relationships/hyperlink" Target="https://podminky.urs.cz/item/CS_URS_2026_01/997013509" TargetMode="External" /><Relationship Id="rId10" Type="http://schemas.openxmlformats.org/officeDocument/2006/relationships/hyperlink" Target="https://podminky.urs.cz/item/CS_URS_2026_01/997013609" TargetMode="External" /><Relationship Id="rId11" Type="http://schemas.openxmlformats.org/officeDocument/2006/relationships/hyperlink" Target="https://podminky.urs.cz/item/CS_URS_2026_01/998018002" TargetMode="External" /><Relationship Id="rId12" Type="http://schemas.openxmlformats.org/officeDocument/2006/relationships/hyperlink" Target="https://podminky.urs.cz/item/CS_URS_2026_01/762511284" TargetMode="External" /><Relationship Id="rId13" Type="http://schemas.openxmlformats.org/officeDocument/2006/relationships/hyperlink" Target="https://podminky.urs.cz/item/CS_URS_2026_01/762595001" TargetMode="External" /><Relationship Id="rId14" Type="http://schemas.openxmlformats.org/officeDocument/2006/relationships/hyperlink" Target="https://podminky.urs.cz/item/CS_URS_2026_01/998762122" TargetMode="External" /><Relationship Id="rId15" Type="http://schemas.openxmlformats.org/officeDocument/2006/relationships/hyperlink" Target="https://podminky.urs.cz/item/CS_URS_2026_01/766660001" TargetMode="External" /><Relationship Id="rId16" Type="http://schemas.openxmlformats.org/officeDocument/2006/relationships/hyperlink" Target="https://podminky.urs.cz/item/CS_URS_2026_01/998766122" TargetMode="External" /><Relationship Id="rId17" Type="http://schemas.openxmlformats.org/officeDocument/2006/relationships/hyperlink" Target="https://podminky.urs.cz/item/CS_URS_2026_01/775511800" TargetMode="External" /><Relationship Id="rId18" Type="http://schemas.openxmlformats.org/officeDocument/2006/relationships/hyperlink" Target="https://podminky.urs.cz/item/CS_URS_2026_01/776991821" TargetMode="External" /><Relationship Id="rId19" Type="http://schemas.openxmlformats.org/officeDocument/2006/relationships/hyperlink" Target="https://podminky.urs.cz/item/CS_URS_2026_01/776201812" TargetMode="External" /><Relationship Id="rId20" Type="http://schemas.openxmlformats.org/officeDocument/2006/relationships/hyperlink" Target="https://podminky.urs.cz/item/CS_URS_2026_01/776241111" TargetMode="External" /><Relationship Id="rId21" Type="http://schemas.openxmlformats.org/officeDocument/2006/relationships/hyperlink" Target="https://podminky.urs.cz/item/CS_URS_2026_01/776411111" TargetMode="External" /><Relationship Id="rId22" Type="http://schemas.openxmlformats.org/officeDocument/2006/relationships/hyperlink" Target="https://podminky.urs.cz/item/CS_URS_2026_01/776421312" TargetMode="External" /><Relationship Id="rId23" Type="http://schemas.openxmlformats.org/officeDocument/2006/relationships/hyperlink" Target="https://podminky.urs.cz/item/CS_URS_2026_01/998776122" TargetMode="External" /><Relationship Id="rId24" Type="http://schemas.openxmlformats.org/officeDocument/2006/relationships/hyperlink" Target="https://podminky.urs.cz/item/CS_URS_2026_01/784111013" TargetMode="External" /><Relationship Id="rId25" Type="http://schemas.openxmlformats.org/officeDocument/2006/relationships/hyperlink" Target="https://podminky.urs.cz/item/CS_URS_2026_01/784121003" TargetMode="External" /><Relationship Id="rId26" Type="http://schemas.openxmlformats.org/officeDocument/2006/relationships/hyperlink" Target="https://podminky.urs.cz/item/CS_URS_2026_01/784121013" TargetMode="External" /><Relationship Id="rId27" Type="http://schemas.openxmlformats.org/officeDocument/2006/relationships/hyperlink" Target="https://podminky.urs.cz/item/CS_URS_2026_01/784181103" TargetMode="External" /><Relationship Id="rId28" Type="http://schemas.openxmlformats.org/officeDocument/2006/relationships/hyperlink" Target="https://podminky.urs.cz/item/CS_URS_2026_01/784221103" TargetMode="External" /><Relationship Id="rId29" Type="http://schemas.openxmlformats.org/officeDocument/2006/relationships/hyperlink" Target="https://podminky.urs.cz/item/CS_URS_2026_01/784221151" TargetMode="External" /><Relationship Id="rId30" Type="http://schemas.openxmlformats.org/officeDocument/2006/relationships/hyperlink" Target="https://podminky.urs.cz/item/CS_URS_2026_01/786612200" TargetMode="External" /><Relationship Id="rId31" Type="http://schemas.openxmlformats.org/officeDocument/2006/relationships/hyperlink" Target="https://podminky.urs.cz/item/CS_URS_2026_01/998786122" TargetMode="External" /><Relationship Id="rId3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204111" TargetMode="External" /><Relationship Id="rId2" Type="http://schemas.openxmlformats.org/officeDocument/2006/relationships/hyperlink" Target="https://podminky.urs.cz/item/CS_URS_2026_01/121112003" TargetMode="External" /><Relationship Id="rId3" Type="http://schemas.openxmlformats.org/officeDocument/2006/relationships/hyperlink" Target="https://podminky.urs.cz/item/CS_URS_2026_01/122211101" TargetMode="External" /><Relationship Id="rId4" Type="http://schemas.openxmlformats.org/officeDocument/2006/relationships/hyperlink" Target="https://podminky.urs.cz/item/CS_URS_2026_01/131251100" TargetMode="External" /><Relationship Id="rId5" Type="http://schemas.openxmlformats.org/officeDocument/2006/relationships/hyperlink" Target="https://podminky.urs.cz/item/CS_URS_2026_01/162251102" TargetMode="External" /><Relationship Id="rId6" Type="http://schemas.openxmlformats.org/officeDocument/2006/relationships/hyperlink" Target="https://podminky.urs.cz/item/CS_URS_2026_01/162751117" TargetMode="External" /><Relationship Id="rId7" Type="http://schemas.openxmlformats.org/officeDocument/2006/relationships/hyperlink" Target="https://podminky.urs.cz/item/CS_URS_2026_01/162751119" TargetMode="External" /><Relationship Id="rId8" Type="http://schemas.openxmlformats.org/officeDocument/2006/relationships/hyperlink" Target="https://podminky.urs.cz/item/CS_URS_2026_01/171201231" TargetMode="External" /><Relationship Id="rId9" Type="http://schemas.openxmlformats.org/officeDocument/2006/relationships/hyperlink" Target="https://podminky.urs.cz/item/CS_URS_2026_01/171211101" TargetMode="External" /><Relationship Id="rId10" Type="http://schemas.openxmlformats.org/officeDocument/2006/relationships/hyperlink" Target="https://podminky.urs.cz/item/CS_URS_2026_01/174151101" TargetMode="External" /><Relationship Id="rId11" Type="http://schemas.openxmlformats.org/officeDocument/2006/relationships/hyperlink" Target="https://podminky.urs.cz/item/CS_URS_2026_01/181951112" TargetMode="External" /><Relationship Id="rId12" Type="http://schemas.openxmlformats.org/officeDocument/2006/relationships/hyperlink" Target="https://podminky.urs.cz/item/CS_URS_2026_01/271542211" TargetMode="External" /><Relationship Id="rId13" Type="http://schemas.openxmlformats.org/officeDocument/2006/relationships/hyperlink" Target="https://podminky.urs.cz/item/CS_URS_2026_01/273313611" TargetMode="External" /><Relationship Id="rId14" Type="http://schemas.openxmlformats.org/officeDocument/2006/relationships/hyperlink" Target="https://podminky.urs.cz/item/CS_URS_2026_01/273323511" TargetMode="External" /><Relationship Id="rId15" Type="http://schemas.openxmlformats.org/officeDocument/2006/relationships/hyperlink" Target="https://podminky.urs.cz/item/CS_URS_2026_01/273351121" TargetMode="External" /><Relationship Id="rId16" Type="http://schemas.openxmlformats.org/officeDocument/2006/relationships/hyperlink" Target="https://podminky.urs.cz/item/CS_URS_2026_01/273351122" TargetMode="External" /><Relationship Id="rId17" Type="http://schemas.openxmlformats.org/officeDocument/2006/relationships/hyperlink" Target="https://podminky.urs.cz/item/CS_URS_2026_01/273362021" TargetMode="External" /><Relationship Id="rId18" Type="http://schemas.openxmlformats.org/officeDocument/2006/relationships/hyperlink" Target="https://podminky.urs.cz/item/CS_URS_2026_01/274323511" TargetMode="External" /><Relationship Id="rId19" Type="http://schemas.openxmlformats.org/officeDocument/2006/relationships/hyperlink" Target="https://podminky.urs.cz/item/CS_URS_2026_01/274351121" TargetMode="External" /><Relationship Id="rId20" Type="http://schemas.openxmlformats.org/officeDocument/2006/relationships/hyperlink" Target="https://podminky.urs.cz/item/CS_URS_2026_01/274351122" TargetMode="External" /><Relationship Id="rId21" Type="http://schemas.openxmlformats.org/officeDocument/2006/relationships/hyperlink" Target="https://podminky.urs.cz/item/CS_URS_2026_01/274361821" TargetMode="External" /><Relationship Id="rId22" Type="http://schemas.openxmlformats.org/officeDocument/2006/relationships/hyperlink" Target="https://podminky.urs.cz/item/CS_URS_2026_01/310239411" TargetMode="External" /><Relationship Id="rId23" Type="http://schemas.openxmlformats.org/officeDocument/2006/relationships/hyperlink" Target="https://podminky.urs.cz/item/CS_URS_2026_01/317941123" TargetMode="External" /><Relationship Id="rId24" Type="http://schemas.openxmlformats.org/officeDocument/2006/relationships/hyperlink" Target="https://podminky.urs.cz/item/CS_URS_2026_01/413941133" TargetMode="External" /><Relationship Id="rId25" Type="http://schemas.openxmlformats.org/officeDocument/2006/relationships/hyperlink" Target="https://podminky.urs.cz/item/CS_URS_2026_01/346244381" TargetMode="External" /><Relationship Id="rId26" Type="http://schemas.openxmlformats.org/officeDocument/2006/relationships/hyperlink" Target="https://podminky.urs.cz/item/CS_URS_2026_01/413941121" TargetMode="External" /><Relationship Id="rId27" Type="http://schemas.openxmlformats.org/officeDocument/2006/relationships/hyperlink" Target="https://podminky.urs.cz/item/CS_URS_2026_01/564851011" TargetMode="External" /><Relationship Id="rId28" Type="http://schemas.openxmlformats.org/officeDocument/2006/relationships/hyperlink" Target="https://podminky.urs.cz/item/CS_URS_2026_01/596211110" TargetMode="External" /><Relationship Id="rId29" Type="http://schemas.openxmlformats.org/officeDocument/2006/relationships/hyperlink" Target="https://podminky.urs.cz/item/CS_URS_2026_01/612131321" TargetMode="External" /><Relationship Id="rId30" Type="http://schemas.openxmlformats.org/officeDocument/2006/relationships/hyperlink" Target="https://podminky.urs.cz/item/CS_URS_2026_01/612325302" TargetMode="External" /><Relationship Id="rId31" Type="http://schemas.openxmlformats.org/officeDocument/2006/relationships/hyperlink" Target="https://podminky.urs.cz/item/CS_URS_2026_01/613142012" TargetMode="External" /><Relationship Id="rId32" Type="http://schemas.openxmlformats.org/officeDocument/2006/relationships/hyperlink" Target="https://podminky.urs.cz/item/CS_URS_2026_01/615142012" TargetMode="External" /><Relationship Id="rId33" Type="http://schemas.openxmlformats.org/officeDocument/2006/relationships/hyperlink" Target="https://podminky.urs.cz/item/CS_URS_2026_01/622143003" TargetMode="External" /><Relationship Id="rId34" Type="http://schemas.openxmlformats.org/officeDocument/2006/relationships/hyperlink" Target="https://podminky.urs.cz/item/CS_URS_2026_01/632451451" TargetMode="External" /><Relationship Id="rId35" Type="http://schemas.openxmlformats.org/officeDocument/2006/relationships/hyperlink" Target="https://podminky.urs.cz/item/CS_URS_2026_01/637211121" TargetMode="External" /><Relationship Id="rId36" Type="http://schemas.openxmlformats.org/officeDocument/2006/relationships/hyperlink" Target="https://podminky.urs.cz/item/CS_URS_2026_01/916231213" TargetMode="External" /><Relationship Id="rId37" Type="http://schemas.openxmlformats.org/officeDocument/2006/relationships/hyperlink" Target="https://podminky.urs.cz/item/CS_URS_2026_01/916991121" TargetMode="External" /><Relationship Id="rId38" Type="http://schemas.openxmlformats.org/officeDocument/2006/relationships/hyperlink" Target="https://podminky.urs.cz/item/CS_URS_2026_01/935113111" TargetMode="External" /><Relationship Id="rId39" Type="http://schemas.openxmlformats.org/officeDocument/2006/relationships/hyperlink" Target="https://podminky.urs.cz/item/CS_URS_2026_01/953334421" TargetMode="External" /><Relationship Id="rId40" Type="http://schemas.openxmlformats.org/officeDocument/2006/relationships/hyperlink" Target="https://podminky.urs.cz/item/CS_URS_2026_01/965042121" TargetMode="External" /><Relationship Id="rId41" Type="http://schemas.openxmlformats.org/officeDocument/2006/relationships/hyperlink" Target="https://podminky.urs.cz/item/CS_URS_2026_01/967031132" TargetMode="External" /><Relationship Id="rId42" Type="http://schemas.openxmlformats.org/officeDocument/2006/relationships/hyperlink" Target="https://podminky.urs.cz/item/CS_URS_2026_01/967032974" TargetMode="External" /><Relationship Id="rId43" Type="http://schemas.openxmlformats.org/officeDocument/2006/relationships/hyperlink" Target="https://podminky.urs.cz/item/CS_URS_2026_01/967032975" TargetMode="External" /><Relationship Id="rId44" Type="http://schemas.openxmlformats.org/officeDocument/2006/relationships/hyperlink" Target="https://podminky.urs.cz/item/CS_URS_2026_01/968082015" TargetMode="External" /><Relationship Id="rId45" Type="http://schemas.openxmlformats.org/officeDocument/2006/relationships/hyperlink" Target="https://podminky.urs.cz/item/CS_URS_2026_01/968082021" TargetMode="External" /><Relationship Id="rId46" Type="http://schemas.openxmlformats.org/officeDocument/2006/relationships/hyperlink" Target="https://podminky.urs.cz/item/CS_URS_2026_01/971033651" TargetMode="External" /><Relationship Id="rId47" Type="http://schemas.openxmlformats.org/officeDocument/2006/relationships/hyperlink" Target="https://podminky.urs.cz/item/CS_URS_2026_01/974031666" TargetMode="External" /><Relationship Id="rId48" Type="http://schemas.openxmlformats.org/officeDocument/2006/relationships/hyperlink" Target="https://podminky.urs.cz/item/CS_URS_2026_01/975043121" TargetMode="External" /><Relationship Id="rId49" Type="http://schemas.openxmlformats.org/officeDocument/2006/relationships/hyperlink" Target="https://podminky.urs.cz/item/CS_URS_2026_01/985331117" TargetMode="External" /><Relationship Id="rId50" Type="http://schemas.openxmlformats.org/officeDocument/2006/relationships/hyperlink" Target="https://podminky.urs.cz/item/CS_URS_2026_01/997013213" TargetMode="External" /><Relationship Id="rId51" Type="http://schemas.openxmlformats.org/officeDocument/2006/relationships/hyperlink" Target="https://podminky.urs.cz/item/CS_URS_2026_01/997013501" TargetMode="External" /><Relationship Id="rId52" Type="http://schemas.openxmlformats.org/officeDocument/2006/relationships/hyperlink" Target="https://podminky.urs.cz/item/CS_URS_2026_01/997013509" TargetMode="External" /><Relationship Id="rId53" Type="http://schemas.openxmlformats.org/officeDocument/2006/relationships/hyperlink" Target="https://podminky.urs.cz/item/CS_URS_2026_01/997013871" TargetMode="External" /><Relationship Id="rId54" Type="http://schemas.openxmlformats.org/officeDocument/2006/relationships/hyperlink" Target="https://podminky.urs.cz/item/CS_URS_2026_01/997211611" TargetMode="External" /><Relationship Id="rId55" Type="http://schemas.openxmlformats.org/officeDocument/2006/relationships/hyperlink" Target="https://podminky.urs.cz/item/CS_URS_2026_01/998011009" TargetMode="External" /><Relationship Id="rId56" Type="http://schemas.openxmlformats.org/officeDocument/2006/relationships/hyperlink" Target="https://podminky.urs.cz/item/CS_URS_2026_01/711161212" TargetMode="External" /><Relationship Id="rId57" Type="http://schemas.openxmlformats.org/officeDocument/2006/relationships/hyperlink" Target="https://podminky.urs.cz/item/CS_URS_2026_01/998711101" TargetMode="External" /><Relationship Id="rId58" Type="http://schemas.openxmlformats.org/officeDocument/2006/relationships/hyperlink" Target="https://podminky.urs.cz/item/CS_URS_2026_01/715114001" TargetMode="External" /><Relationship Id="rId59" Type="http://schemas.openxmlformats.org/officeDocument/2006/relationships/hyperlink" Target="https://podminky.urs.cz/item/CS_URS_2026_01/998715111" TargetMode="External" /><Relationship Id="rId60" Type="http://schemas.openxmlformats.org/officeDocument/2006/relationships/hyperlink" Target="https://podminky.urs.cz/item/CS_URS_2026_01/755111223" TargetMode="External" /><Relationship Id="rId61" Type="http://schemas.openxmlformats.org/officeDocument/2006/relationships/hyperlink" Target="https://podminky.urs.cz/item/CS_URS_2026_01/998755112" TargetMode="External" /><Relationship Id="rId62" Type="http://schemas.openxmlformats.org/officeDocument/2006/relationships/hyperlink" Target="https://podminky.urs.cz/item/CS_URS_2026_01/764002851" TargetMode="External" /><Relationship Id="rId63" Type="http://schemas.openxmlformats.org/officeDocument/2006/relationships/hyperlink" Target="https://podminky.urs.cz/item/CS_URS_2026_01/766660411" TargetMode="External" /><Relationship Id="rId64" Type="http://schemas.openxmlformats.org/officeDocument/2006/relationships/hyperlink" Target="https://podminky.urs.cz/item/CS_URS_2026_01/766691812" TargetMode="External" /><Relationship Id="rId65" Type="http://schemas.openxmlformats.org/officeDocument/2006/relationships/hyperlink" Target="https://podminky.urs.cz/item/CS_URS_2026_01/998766112" TargetMode="External" /><Relationship Id="rId66" Type="http://schemas.openxmlformats.org/officeDocument/2006/relationships/hyperlink" Target="https://podminky.urs.cz/item/CS_URS_2026_01/776111112" TargetMode="External" /><Relationship Id="rId67" Type="http://schemas.openxmlformats.org/officeDocument/2006/relationships/hyperlink" Target="https://podminky.urs.cz/item/CS_URS_2026_01/776111311" TargetMode="External" /><Relationship Id="rId68" Type="http://schemas.openxmlformats.org/officeDocument/2006/relationships/hyperlink" Target="https://podminky.urs.cz/item/CS_URS_2026_01/776121321" TargetMode="External" /><Relationship Id="rId69" Type="http://schemas.openxmlformats.org/officeDocument/2006/relationships/hyperlink" Target="https://podminky.urs.cz/item/CS_URS_2026_01/776141121" TargetMode="External" /><Relationship Id="rId70" Type="http://schemas.openxmlformats.org/officeDocument/2006/relationships/hyperlink" Target="https://podminky.urs.cz/item/CS_URS_2026_01/776201913" TargetMode="External" /><Relationship Id="rId71" Type="http://schemas.openxmlformats.org/officeDocument/2006/relationships/hyperlink" Target="https://podminky.urs.cz/item/CS_URS_2026_01/776211111" TargetMode="External" /><Relationship Id="rId72" Type="http://schemas.openxmlformats.org/officeDocument/2006/relationships/hyperlink" Target="https://podminky.urs.cz/item/CS_URS_2025_01/776231111" TargetMode="External" /><Relationship Id="rId73" Type="http://schemas.openxmlformats.org/officeDocument/2006/relationships/hyperlink" Target="https://podminky.urs.cz/item/CS_URS_2026_01/998776123" TargetMode="External" /><Relationship Id="rId74" Type="http://schemas.openxmlformats.org/officeDocument/2006/relationships/hyperlink" Target="https://podminky.urs.cz/item/CS_URS_2026_01/787116353" TargetMode="External" /><Relationship Id="rId75" Type="http://schemas.openxmlformats.org/officeDocument/2006/relationships/hyperlink" Target="https://podminky.urs.cz/item/CS_URS_2026_01/998787112" TargetMode="External" /><Relationship Id="rId76" Type="http://schemas.openxmlformats.org/officeDocument/2006/relationships/hyperlink" Target="https://podminky.urs.cz/item/CS_URS_2026_01/HZS2491" TargetMode="External" /><Relationship Id="rId7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35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2025033_SP_R01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a MŠ Okružní 1580/57, Aš - stavební úpravy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Aš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29. 1. 2026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Aš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AVZ, Ing. Arch Václav Zůna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Jakub Vilingr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ROUND(SUM(AG55:AG64),2)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ROUND(SUM(AS55:AS64),2)</f>
        <v>0</v>
      </c>
      <c r="AT54" s="109">
        <f>ROUND(SUM(AV54:AW54),2)</f>
        <v>0</v>
      </c>
      <c r="AU54" s="110">
        <f>ROUND(SUM(AU55:AU64),5)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ROUND(SUM(AZ55:AZ64),2)</f>
        <v>0</v>
      </c>
      <c r="BA54" s="109">
        <f>ROUND(SUM(BA55:BA64),2)</f>
        <v>0</v>
      </c>
      <c r="BB54" s="109">
        <f>ROUND(SUM(BB55:BB64),2)</f>
        <v>0</v>
      </c>
      <c r="BC54" s="109">
        <f>ROUND(SUM(BC55:BC64),2)</f>
        <v>0</v>
      </c>
      <c r="BD54" s="111">
        <f>ROUND(SUM(BD55:BD64),2)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16.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'VRN - Vedlejší rozpočtové...'!J30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'VRN - Vedlejší rozpočtové...'!P82</f>
        <v>0</v>
      </c>
      <c r="AV55" s="123">
        <f>'VRN - Vedlejší rozpočtové...'!J33</f>
        <v>0</v>
      </c>
      <c r="AW55" s="123">
        <f>'VRN - Vedlejší rozpočtové...'!J34</f>
        <v>0</v>
      </c>
      <c r="AX55" s="123">
        <f>'VRN - Vedlejší rozpočtové...'!J35</f>
        <v>0</v>
      </c>
      <c r="AY55" s="123">
        <f>'VRN - Vedlejší rozpočtové...'!J36</f>
        <v>0</v>
      </c>
      <c r="AZ55" s="123">
        <f>'VRN - Vedlejší rozpočtové...'!F33</f>
        <v>0</v>
      </c>
      <c r="BA55" s="123">
        <f>'VRN - Vedlejší rozpočtové...'!F34</f>
        <v>0</v>
      </c>
      <c r="BB55" s="123">
        <f>'VRN - Vedlejší rozpočtové...'!F35</f>
        <v>0</v>
      </c>
      <c r="BC55" s="123">
        <f>'VRN - Vedlejší rozpočtové...'!F36</f>
        <v>0</v>
      </c>
      <c r="BD55" s="125">
        <f>'VRN - Vedlejší rozpočtové...'!F37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16.5" customHeight="1">
      <c r="A56" s="114" t="s">
        <v>79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'SO-02 - Učebny, kabinety 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'SO-02 - Učebny, kabinety ...'!P99</f>
        <v>0</v>
      </c>
      <c r="AV56" s="123">
        <f>'SO-02 - Učebny, kabinety ...'!J33</f>
        <v>0</v>
      </c>
      <c r="AW56" s="123">
        <f>'SO-02 - Učebny, kabinety ...'!J34</f>
        <v>0</v>
      </c>
      <c r="AX56" s="123">
        <f>'SO-02 - Učebny, kabinety ...'!J35</f>
        <v>0</v>
      </c>
      <c r="AY56" s="123">
        <f>'SO-02 - Učebny, kabinety ...'!J36</f>
        <v>0</v>
      </c>
      <c r="AZ56" s="123">
        <f>'SO-02 - Učebny, kabinety ...'!F33</f>
        <v>0</v>
      </c>
      <c r="BA56" s="123">
        <f>'SO-02 - Učebny, kabinety ...'!F34</f>
        <v>0</v>
      </c>
      <c r="BB56" s="123">
        <f>'SO-02 - Učebny, kabinety ...'!F35</f>
        <v>0</v>
      </c>
      <c r="BC56" s="123">
        <f>'SO-02 - Učebny, kabinety ...'!F36</f>
        <v>0</v>
      </c>
      <c r="BD56" s="125">
        <f>'SO-02 - Učebny, kabinety ...'!F37</f>
        <v>0</v>
      </c>
      <c r="BE56" s="7"/>
      <c r="BT56" s="126" t="s">
        <v>83</v>
      </c>
      <c r="BV56" s="126" t="s">
        <v>77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7" customFormat="1" ht="16.5" customHeight="1">
      <c r="A57" s="114" t="s">
        <v>79</v>
      </c>
      <c r="B57" s="115"/>
      <c r="C57" s="116"/>
      <c r="D57" s="117" t="s">
        <v>89</v>
      </c>
      <c r="E57" s="117"/>
      <c r="F57" s="117"/>
      <c r="G57" s="117"/>
      <c r="H57" s="117"/>
      <c r="I57" s="118"/>
      <c r="J57" s="117" t="s">
        <v>90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'SO-03 - Učebna IT 2.NP'!J30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2">
        <v>0</v>
      </c>
      <c r="AT57" s="123">
        <f>ROUND(SUM(AV57:AW57),2)</f>
        <v>0</v>
      </c>
      <c r="AU57" s="124">
        <f>'SO-03 - Učebna IT 2.NP'!P96</f>
        <v>0</v>
      </c>
      <c r="AV57" s="123">
        <f>'SO-03 - Učebna IT 2.NP'!J33</f>
        <v>0</v>
      </c>
      <c r="AW57" s="123">
        <f>'SO-03 - Učebna IT 2.NP'!J34</f>
        <v>0</v>
      </c>
      <c r="AX57" s="123">
        <f>'SO-03 - Učebna IT 2.NP'!J35</f>
        <v>0</v>
      </c>
      <c r="AY57" s="123">
        <f>'SO-03 - Učebna IT 2.NP'!J36</f>
        <v>0</v>
      </c>
      <c r="AZ57" s="123">
        <f>'SO-03 - Učebna IT 2.NP'!F33</f>
        <v>0</v>
      </c>
      <c r="BA57" s="123">
        <f>'SO-03 - Učebna IT 2.NP'!F34</f>
        <v>0</v>
      </c>
      <c r="BB57" s="123">
        <f>'SO-03 - Učebna IT 2.NP'!F35</f>
        <v>0</v>
      </c>
      <c r="BC57" s="123">
        <f>'SO-03 - Učebna IT 2.NP'!F36</f>
        <v>0</v>
      </c>
      <c r="BD57" s="125">
        <f>'SO-03 - Učebna IT 2.NP'!F37</f>
        <v>0</v>
      </c>
      <c r="BE57" s="7"/>
      <c r="BT57" s="126" t="s">
        <v>83</v>
      </c>
      <c r="BV57" s="126" t="s">
        <v>77</v>
      </c>
      <c r="BW57" s="126" t="s">
        <v>91</v>
      </c>
      <c r="BX57" s="126" t="s">
        <v>5</v>
      </c>
      <c r="CL57" s="126" t="s">
        <v>19</v>
      </c>
      <c r="CM57" s="126" t="s">
        <v>85</v>
      </c>
    </row>
    <row r="58" s="7" customFormat="1" ht="16.5" customHeight="1">
      <c r="A58" s="114" t="s">
        <v>79</v>
      </c>
      <c r="B58" s="115"/>
      <c r="C58" s="116"/>
      <c r="D58" s="117" t="s">
        <v>92</v>
      </c>
      <c r="E58" s="117"/>
      <c r="F58" s="117"/>
      <c r="G58" s="117"/>
      <c r="H58" s="117"/>
      <c r="I58" s="118"/>
      <c r="J58" s="117" t="s">
        <v>93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'SO-04 - Učebna robotiky 2.NP'!J30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82</v>
      </c>
      <c r="AR58" s="121"/>
      <c r="AS58" s="122">
        <v>0</v>
      </c>
      <c r="AT58" s="123">
        <f>ROUND(SUM(AV58:AW58),2)</f>
        <v>0</v>
      </c>
      <c r="AU58" s="124">
        <f>'SO-04 - Učebna robotiky 2.NP'!P94</f>
        <v>0</v>
      </c>
      <c r="AV58" s="123">
        <f>'SO-04 - Učebna robotiky 2.NP'!J33</f>
        <v>0</v>
      </c>
      <c r="AW58" s="123">
        <f>'SO-04 - Učebna robotiky 2.NP'!J34</f>
        <v>0</v>
      </c>
      <c r="AX58" s="123">
        <f>'SO-04 - Učebna robotiky 2.NP'!J35</f>
        <v>0</v>
      </c>
      <c r="AY58" s="123">
        <f>'SO-04 - Učebna robotiky 2.NP'!J36</f>
        <v>0</v>
      </c>
      <c r="AZ58" s="123">
        <f>'SO-04 - Učebna robotiky 2.NP'!F33</f>
        <v>0</v>
      </c>
      <c r="BA58" s="123">
        <f>'SO-04 - Učebna robotiky 2.NP'!F34</f>
        <v>0</v>
      </c>
      <c r="BB58" s="123">
        <f>'SO-04 - Učebna robotiky 2.NP'!F35</f>
        <v>0</v>
      </c>
      <c r="BC58" s="123">
        <f>'SO-04 - Učebna robotiky 2.NP'!F36</f>
        <v>0</v>
      </c>
      <c r="BD58" s="125">
        <f>'SO-04 - Učebna robotiky 2.NP'!F37</f>
        <v>0</v>
      </c>
      <c r="BE58" s="7"/>
      <c r="BT58" s="126" t="s">
        <v>83</v>
      </c>
      <c r="BV58" s="126" t="s">
        <v>77</v>
      </c>
      <c r="BW58" s="126" t="s">
        <v>94</v>
      </c>
      <c r="BX58" s="126" t="s">
        <v>5</v>
      </c>
      <c r="CL58" s="126" t="s">
        <v>19</v>
      </c>
      <c r="CM58" s="126" t="s">
        <v>85</v>
      </c>
    </row>
    <row r="59" s="7" customFormat="1" ht="16.5" customHeight="1">
      <c r="A59" s="114" t="s">
        <v>79</v>
      </c>
      <c r="B59" s="115"/>
      <c r="C59" s="116"/>
      <c r="D59" s="117" t="s">
        <v>95</v>
      </c>
      <c r="E59" s="117"/>
      <c r="F59" s="117"/>
      <c r="G59" s="117"/>
      <c r="H59" s="117"/>
      <c r="I59" s="118"/>
      <c r="J59" s="117" t="s">
        <v>96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'SO-05 - Jazyková učebna 3.NP'!J30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82</v>
      </c>
      <c r="AR59" s="121"/>
      <c r="AS59" s="122">
        <v>0</v>
      </c>
      <c r="AT59" s="123">
        <f>ROUND(SUM(AV59:AW59),2)</f>
        <v>0</v>
      </c>
      <c r="AU59" s="124">
        <f>'SO-05 - Jazyková učebna 3.NP'!P94</f>
        <v>0</v>
      </c>
      <c r="AV59" s="123">
        <f>'SO-05 - Jazyková učebna 3.NP'!J33</f>
        <v>0</v>
      </c>
      <c r="AW59" s="123">
        <f>'SO-05 - Jazyková učebna 3.NP'!J34</f>
        <v>0</v>
      </c>
      <c r="AX59" s="123">
        <f>'SO-05 - Jazyková učebna 3.NP'!J35</f>
        <v>0</v>
      </c>
      <c r="AY59" s="123">
        <f>'SO-05 - Jazyková učebna 3.NP'!J36</f>
        <v>0</v>
      </c>
      <c r="AZ59" s="123">
        <f>'SO-05 - Jazyková učebna 3.NP'!F33</f>
        <v>0</v>
      </c>
      <c r="BA59" s="123">
        <f>'SO-05 - Jazyková učebna 3.NP'!F34</f>
        <v>0</v>
      </c>
      <c r="BB59" s="123">
        <f>'SO-05 - Jazyková učebna 3.NP'!F35</f>
        <v>0</v>
      </c>
      <c r="BC59" s="123">
        <f>'SO-05 - Jazyková učebna 3.NP'!F36</f>
        <v>0</v>
      </c>
      <c r="BD59" s="125">
        <f>'SO-05 - Jazyková učebna 3.NP'!F37</f>
        <v>0</v>
      </c>
      <c r="BE59" s="7"/>
      <c r="BT59" s="126" t="s">
        <v>83</v>
      </c>
      <c r="BV59" s="126" t="s">
        <v>77</v>
      </c>
      <c r="BW59" s="126" t="s">
        <v>97</v>
      </c>
      <c r="BX59" s="126" t="s">
        <v>5</v>
      </c>
      <c r="CL59" s="126" t="s">
        <v>19</v>
      </c>
      <c r="CM59" s="126" t="s">
        <v>85</v>
      </c>
    </row>
    <row r="60" s="7" customFormat="1" ht="16.5" customHeight="1">
      <c r="A60" s="114" t="s">
        <v>79</v>
      </c>
      <c r="B60" s="115"/>
      <c r="C60" s="116"/>
      <c r="D60" s="117" t="s">
        <v>98</v>
      </c>
      <c r="E60" s="117"/>
      <c r="F60" s="117"/>
      <c r="G60" s="117"/>
      <c r="H60" s="117"/>
      <c r="I60" s="118"/>
      <c r="J60" s="117" t="s">
        <v>99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'SO-06 - Kabinet 3.NP'!J30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82</v>
      </c>
      <c r="AR60" s="121"/>
      <c r="AS60" s="122">
        <v>0</v>
      </c>
      <c r="AT60" s="123">
        <f>ROUND(SUM(AV60:AW60),2)</f>
        <v>0</v>
      </c>
      <c r="AU60" s="124">
        <f>'SO-06 - Kabinet 3.NP'!P92</f>
        <v>0</v>
      </c>
      <c r="AV60" s="123">
        <f>'SO-06 - Kabinet 3.NP'!J33</f>
        <v>0</v>
      </c>
      <c r="AW60" s="123">
        <f>'SO-06 - Kabinet 3.NP'!J34</f>
        <v>0</v>
      </c>
      <c r="AX60" s="123">
        <f>'SO-06 - Kabinet 3.NP'!J35</f>
        <v>0</v>
      </c>
      <c r="AY60" s="123">
        <f>'SO-06 - Kabinet 3.NP'!J36</f>
        <v>0</v>
      </c>
      <c r="AZ60" s="123">
        <f>'SO-06 - Kabinet 3.NP'!F33</f>
        <v>0</v>
      </c>
      <c r="BA60" s="123">
        <f>'SO-06 - Kabinet 3.NP'!F34</f>
        <v>0</v>
      </c>
      <c r="BB60" s="123">
        <f>'SO-06 - Kabinet 3.NP'!F35</f>
        <v>0</v>
      </c>
      <c r="BC60" s="123">
        <f>'SO-06 - Kabinet 3.NP'!F36</f>
        <v>0</v>
      </c>
      <c r="BD60" s="125">
        <f>'SO-06 - Kabinet 3.NP'!F37</f>
        <v>0</v>
      </c>
      <c r="BE60" s="7"/>
      <c r="BT60" s="126" t="s">
        <v>83</v>
      </c>
      <c r="BV60" s="126" t="s">
        <v>77</v>
      </c>
      <c r="BW60" s="126" t="s">
        <v>100</v>
      </c>
      <c r="BX60" s="126" t="s">
        <v>5</v>
      </c>
      <c r="CL60" s="126" t="s">
        <v>19</v>
      </c>
      <c r="CM60" s="126" t="s">
        <v>85</v>
      </c>
    </row>
    <row r="61" s="7" customFormat="1" ht="16.5" customHeight="1">
      <c r="A61" s="114" t="s">
        <v>79</v>
      </c>
      <c r="B61" s="115"/>
      <c r="C61" s="116"/>
      <c r="D61" s="117" t="s">
        <v>101</v>
      </c>
      <c r="E61" s="117"/>
      <c r="F61" s="117"/>
      <c r="G61" s="117"/>
      <c r="H61" s="117"/>
      <c r="I61" s="118"/>
      <c r="J61" s="117" t="s">
        <v>102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'SO-07.1 - Výtah a přístup...'!J30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82</v>
      </c>
      <c r="AR61" s="121"/>
      <c r="AS61" s="122">
        <v>0</v>
      </c>
      <c r="AT61" s="123">
        <f>ROUND(SUM(AV61:AW61),2)</f>
        <v>0</v>
      </c>
      <c r="AU61" s="124">
        <f>'SO-07.1 - Výtah a přístup...'!P99</f>
        <v>0</v>
      </c>
      <c r="AV61" s="123">
        <f>'SO-07.1 - Výtah a přístup...'!J33</f>
        <v>0</v>
      </c>
      <c r="AW61" s="123">
        <f>'SO-07.1 - Výtah a přístup...'!J34</f>
        <v>0</v>
      </c>
      <c r="AX61" s="123">
        <f>'SO-07.1 - Výtah a přístup...'!J35</f>
        <v>0</v>
      </c>
      <c r="AY61" s="123">
        <f>'SO-07.1 - Výtah a přístup...'!J36</f>
        <v>0</v>
      </c>
      <c r="AZ61" s="123">
        <f>'SO-07.1 - Výtah a přístup...'!F33</f>
        <v>0</v>
      </c>
      <c r="BA61" s="123">
        <f>'SO-07.1 - Výtah a přístup...'!F34</f>
        <v>0</v>
      </c>
      <c r="BB61" s="123">
        <f>'SO-07.1 - Výtah a přístup...'!F35</f>
        <v>0</v>
      </c>
      <c r="BC61" s="123">
        <f>'SO-07.1 - Výtah a přístup...'!F36</f>
        <v>0</v>
      </c>
      <c r="BD61" s="125">
        <f>'SO-07.1 - Výtah a přístup...'!F37</f>
        <v>0</v>
      </c>
      <c r="BE61" s="7"/>
      <c r="BT61" s="126" t="s">
        <v>83</v>
      </c>
      <c r="BV61" s="126" t="s">
        <v>77</v>
      </c>
      <c r="BW61" s="126" t="s">
        <v>103</v>
      </c>
      <c r="BX61" s="126" t="s">
        <v>5</v>
      </c>
      <c r="CL61" s="126" t="s">
        <v>19</v>
      </c>
      <c r="CM61" s="126" t="s">
        <v>85</v>
      </c>
    </row>
    <row r="62" s="7" customFormat="1" ht="16.5" customHeight="1">
      <c r="A62" s="114" t="s">
        <v>79</v>
      </c>
      <c r="B62" s="115"/>
      <c r="C62" s="116"/>
      <c r="D62" s="117" t="s">
        <v>104</v>
      </c>
      <c r="E62" s="117"/>
      <c r="F62" s="117"/>
      <c r="G62" s="117"/>
      <c r="H62" s="117"/>
      <c r="I62" s="118"/>
      <c r="J62" s="117" t="s">
        <v>105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'SO-07.2 - Elektroinstalace'!J30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82</v>
      </c>
      <c r="AR62" s="121"/>
      <c r="AS62" s="122">
        <v>0</v>
      </c>
      <c r="AT62" s="123">
        <f>ROUND(SUM(AV62:AW62),2)</f>
        <v>0</v>
      </c>
      <c r="AU62" s="124">
        <f>'SO-07.2 - Elektroinstalace'!P80</f>
        <v>0</v>
      </c>
      <c r="AV62" s="123">
        <f>'SO-07.2 - Elektroinstalace'!J33</f>
        <v>0</v>
      </c>
      <c r="AW62" s="123">
        <f>'SO-07.2 - Elektroinstalace'!J34</f>
        <v>0</v>
      </c>
      <c r="AX62" s="123">
        <f>'SO-07.2 - Elektroinstalace'!J35</f>
        <v>0</v>
      </c>
      <c r="AY62" s="123">
        <f>'SO-07.2 - Elektroinstalace'!J36</f>
        <v>0</v>
      </c>
      <c r="AZ62" s="123">
        <f>'SO-07.2 - Elektroinstalace'!F33</f>
        <v>0</v>
      </c>
      <c r="BA62" s="123">
        <f>'SO-07.2 - Elektroinstalace'!F34</f>
        <v>0</v>
      </c>
      <c r="BB62" s="123">
        <f>'SO-07.2 - Elektroinstalace'!F35</f>
        <v>0</v>
      </c>
      <c r="BC62" s="123">
        <f>'SO-07.2 - Elektroinstalace'!F36</f>
        <v>0</v>
      </c>
      <c r="BD62" s="125">
        <f>'SO-07.2 - Elektroinstalace'!F37</f>
        <v>0</v>
      </c>
      <c r="BE62" s="7"/>
      <c r="BT62" s="126" t="s">
        <v>83</v>
      </c>
      <c r="BV62" s="126" t="s">
        <v>77</v>
      </c>
      <c r="BW62" s="126" t="s">
        <v>106</v>
      </c>
      <c r="BX62" s="126" t="s">
        <v>5</v>
      </c>
      <c r="CL62" s="126" t="s">
        <v>19</v>
      </c>
      <c r="CM62" s="126" t="s">
        <v>85</v>
      </c>
    </row>
    <row r="63" s="7" customFormat="1" ht="24.75" customHeight="1">
      <c r="A63" s="114" t="s">
        <v>79</v>
      </c>
      <c r="B63" s="115"/>
      <c r="C63" s="116"/>
      <c r="D63" s="117" t="s">
        <v>107</v>
      </c>
      <c r="E63" s="117"/>
      <c r="F63" s="117"/>
      <c r="G63" s="117"/>
      <c r="H63" s="117"/>
      <c r="I63" s="118"/>
      <c r="J63" s="117" t="s">
        <v>108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'SO-08 - Úprava WC pro bez...'!J30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82</v>
      </c>
      <c r="AR63" s="121"/>
      <c r="AS63" s="122">
        <v>0</v>
      </c>
      <c r="AT63" s="123">
        <f>ROUND(SUM(AV63:AW63),2)</f>
        <v>0</v>
      </c>
      <c r="AU63" s="124">
        <f>'SO-08 - Úprava WC pro bez...'!P96</f>
        <v>0</v>
      </c>
      <c r="AV63" s="123">
        <f>'SO-08 - Úprava WC pro bez...'!J33</f>
        <v>0</v>
      </c>
      <c r="AW63" s="123">
        <f>'SO-08 - Úprava WC pro bez...'!J34</f>
        <v>0</v>
      </c>
      <c r="AX63" s="123">
        <f>'SO-08 - Úprava WC pro bez...'!J35</f>
        <v>0</v>
      </c>
      <c r="AY63" s="123">
        <f>'SO-08 - Úprava WC pro bez...'!J36</f>
        <v>0</v>
      </c>
      <c r="AZ63" s="123">
        <f>'SO-08 - Úprava WC pro bez...'!F33</f>
        <v>0</v>
      </c>
      <c r="BA63" s="123">
        <f>'SO-08 - Úprava WC pro bez...'!F34</f>
        <v>0</v>
      </c>
      <c r="BB63" s="123">
        <f>'SO-08 - Úprava WC pro bez...'!F35</f>
        <v>0</v>
      </c>
      <c r="BC63" s="123">
        <f>'SO-08 - Úprava WC pro bez...'!F36</f>
        <v>0</v>
      </c>
      <c r="BD63" s="125">
        <f>'SO-08 - Úprava WC pro bez...'!F37</f>
        <v>0</v>
      </c>
      <c r="BE63" s="7"/>
      <c r="BT63" s="126" t="s">
        <v>83</v>
      </c>
      <c r="BV63" s="126" t="s">
        <v>77</v>
      </c>
      <c r="BW63" s="126" t="s">
        <v>109</v>
      </c>
      <c r="BX63" s="126" t="s">
        <v>5</v>
      </c>
      <c r="CL63" s="126" t="s">
        <v>19</v>
      </c>
      <c r="CM63" s="126" t="s">
        <v>85</v>
      </c>
    </row>
    <row r="64" s="7" customFormat="1" ht="24.75" customHeight="1">
      <c r="A64" s="114" t="s">
        <v>79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'D.1.4e - Silnoproudá elek...'!J30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82</v>
      </c>
      <c r="AR64" s="121"/>
      <c r="AS64" s="127">
        <v>0</v>
      </c>
      <c r="AT64" s="128">
        <f>ROUND(SUM(AV64:AW64),2)</f>
        <v>0</v>
      </c>
      <c r="AU64" s="129">
        <f>'D.1.4e - Silnoproudá elek...'!P81</f>
        <v>0</v>
      </c>
      <c r="AV64" s="128">
        <f>'D.1.4e - Silnoproudá elek...'!J33</f>
        <v>0</v>
      </c>
      <c r="AW64" s="128">
        <f>'D.1.4e - Silnoproudá elek...'!J34</f>
        <v>0</v>
      </c>
      <c r="AX64" s="128">
        <f>'D.1.4e - Silnoproudá elek...'!J35</f>
        <v>0</v>
      </c>
      <c r="AY64" s="128">
        <f>'D.1.4e - Silnoproudá elek...'!J36</f>
        <v>0</v>
      </c>
      <c r="AZ64" s="128">
        <f>'D.1.4e - Silnoproudá elek...'!F33</f>
        <v>0</v>
      </c>
      <c r="BA64" s="128">
        <f>'D.1.4e - Silnoproudá elek...'!F34</f>
        <v>0</v>
      </c>
      <c r="BB64" s="128">
        <f>'D.1.4e - Silnoproudá elek...'!F35</f>
        <v>0</v>
      </c>
      <c r="BC64" s="128">
        <f>'D.1.4e - Silnoproudá elek...'!F36</f>
        <v>0</v>
      </c>
      <c r="BD64" s="130">
        <f>'D.1.4e - Silnoproudá elek...'!F37</f>
        <v>0</v>
      </c>
      <c r="BE64" s="7"/>
      <c r="BT64" s="126" t="s">
        <v>83</v>
      </c>
      <c r="BV64" s="126" t="s">
        <v>77</v>
      </c>
      <c r="BW64" s="126" t="s">
        <v>112</v>
      </c>
      <c r="BX64" s="126" t="s">
        <v>5</v>
      </c>
      <c r="CL64" s="126" t="s">
        <v>19</v>
      </c>
      <c r="CM64" s="126" t="s">
        <v>85</v>
      </c>
    </row>
    <row r="65" s="2" customFormat="1" ht="30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</sheetData>
  <sheetProtection sheet="1" formatColumns="0" formatRows="0" objects="1" scenarios="1" spinCount="100000" saltValue="PKbhEsp5+HhEkT1I5Kms0XAOhb5NbtlvMRVCKCOFiXu2x4wnNkJCF13EaOc/ca2SdQmh/izDsunVbTwK0xEXdA==" hashValue="U6lb1L3WwIz8LhwQLBEN+6nxmCz6g0kA5Jzyb41P6CypkKG6VNqtknhuyqdJUEcaJ4Bv7uGgF25QPU1AtHI38A==" algorithmName="SHA-512" password="CC2B"/>
  <mergeCells count="78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54:AP54"/>
  </mergeCells>
  <hyperlinks>
    <hyperlink ref="A55" location="'VRN - Vedlejší rozpočtové...'!C2" display="/"/>
    <hyperlink ref="A56" location="'SO-02 - Učebny, kabinety ...'!C2" display="/"/>
    <hyperlink ref="A57" location="'SO-03 - Učebna IT 2.NP'!C2" display="/"/>
    <hyperlink ref="A58" location="'SO-04 - Učebna robotiky 2.NP'!C2" display="/"/>
    <hyperlink ref="A59" location="'SO-05 - Jazyková učebna 3.NP'!C2" display="/"/>
    <hyperlink ref="A60" location="'SO-06 - Kabinet 3.NP'!C2" display="/"/>
    <hyperlink ref="A61" location="'SO-07.1 - Výtah a přístup...'!C2" display="/"/>
    <hyperlink ref="A62" location="'SO-07.2 - Elektroinstalace'!C2" display="/"/>
    <hyperlink ref="A63" location="'SO-08 - Úprava WC pro bez...'!C2" display="/"/>
    <hyperlink ref="A64" location="'D.1.4e - Silnoproudá ele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1792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ROUND((SUM(BE96:BE600)),  2)</f>
        <v>0</v>
      </c>
      <c r="G33" s="41"/>
      <c r="H33" s="41"/>
      <c r="I33" s="151">
        <v>0.20999999999999999</v>
      </c>
      <c r="J33" s="150">
        <f>ROUND(((SUM(BE96:BE600))*I33),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ROUND((SUM(BF96:BF600)),  2)</f>
        <v>0</v>
      </c>
      <c r="G34" s="41"/>
      <c r="H34" s="41"/>
      <c r="I34" s="151">
        <v>0.12</v>
      </c>
      <c r="J34" s="150">
        <f>ROUND(((SUM(BF96:BF600))*I34),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ROUND((SUM(BG96:BG600)),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ROUND((SUM(BH96:BH600)),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ROUND((SUM(BI96:BI600)),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SO-08 - Úprava WC pro bezbariérový přístup, 2.NP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Jakub Vilingr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</v>
      </c>
      <c r="E60" s="171"/>
      <c r="F60" s="171"/>
      <c r="G60" s="171"/>
      <c r="H60" s="171"/>
      <c r="I60" s="171"/>
      <c r="J60" s="172">
        <f>J97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172</v>
      </c>
      <c r="E61" s="177"/>
      <c r="F61" s="177"/>
      <c r="G61" s="177"/>
      <c r="H61" s="177"/>
      <c r="I61" s="177"/>
      <c r="J61" s="178">
        <f>J98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173</v>
      </c>
      <c r="E62" s="177"/>
      <c r="F62" s="177"/>
      <c r="G62" s="177"/>
      <c r="H62" s="177"/>
      <c r="I62" s="177"/>
      <c r="J62" s="178">
        <f>J108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174</v>
      </c>
      <c r="E63" s="177"/>
      <c r="F63" s="177"/>
      <c r="G63" s="177"/>
      <c r="H63" s="177"/>
      <c r="I63" s="177"/>
      <c r="J63" s="178">
        <f>J151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1020</v>
      </c>
      <c r="E64" s="177"/>
      <c r="F64" s="177"/>
      <c r="G64" s="177"/>
      <c r="H64" s="177"/>
      <c r="I64" s="177"/>
      <c r="J64" s="178">
        <f>J185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176</v>
      </c>
      <c r="E65" s="177"/>
      <c r="F65" s="177"/>
      <c r="G65" s="177"/>
      <c r="H65" s="177"/>
      <c r="I65" s="177"/>
      <c r="J65" s="178">
        <f>J202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177</v>
      </c>
      <c r="E66" s="171"/>
      <c r="F66" s="171"/>
      <c r="G66" s="171"/>
      <c r="H66" s="171"/>
      <c r="I66" s="171"/>
      <c r="J66" s="172">
        <f>J206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178</v>
      </c>
      <c r="E67" s="177"/>
      <c r="F67" s="177"/>
      <c r="G67" s="177"/>
      <c r="H67" s="177"/>
      <c r="I67" s="177"/>
      <c r="J67" s="178">
        <f>J207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179</v>
      </c>
      <c r="E68" s="177"/>
      <c r="F68" s="177"/>
      <c r="G68" s="177"/>
      <c r="H68" s="177"/>
      <c r="I68" s="177"/>
      <c r="J68" s="178">
        <f>J224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180</v>
      </c>
      <c r="E69" s="177"/>
      <c r="F69" s="177"/>
      <c r="G69" s="177"/>
      <c r="H69" s="177"/>
      <c r="I69" s="177"/>
      <c r="J69" s="178">
        <f>J261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1793</v>
      </c>
      <c r="E70" s="177"/>
      <c r="F70" s="177"/>
      <c r="G70" s="177"/>
      <c r="H70" s="177"/>
      <c r="I70" s="177"/>
      <c r="J70" s="178">
        <f>J310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183</v>
      </c>
      <c r="E71" s="177"/>
      <c r="F71" s="177"/>
      <c r="G71" s="177"/>
      <c r="H71" s="177"/>
      <c r="I71" s="177"/>
      <c r="J71" s="178">
        <f>J329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185</v>
      </c>
      <c r="E72" s="177"/>
      <c r="F72" s="177"/>
      <c r="G72" s="177"/>
      <c r="H72" s="177"/>
      <c r="I72" s="177"/>
      <c r="J72" s="178">
        <f>J350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188</v>
      </c>
      <c r="E73" s="177"/>
      <c r="F73" s="177"/>
      <c r="G73" s="177"/>
      <c r="H73" s="177"/>
      <c r="I73" s="177"/>
      <c r="J73" s="178">
        <f>J412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1794</v>
      </c>
      <c r="E74" s="177"/>
      <c r="F74" s="177"/>
      <c r="G74" s="177"/>
      <c r="H74" s="177"/>
      <c r="I74" s="177"/>
      <c r="J74" s="178">
        <f>J449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189</v>
      </c>
      <c r="E75" s="177"/>
      <c r="F75" s="177"/>
      <c r="G75" s="177"/>
      <c r="H75" s="177"/>
      <c r="I75" s="177"/>
      <c r="J75" s="178">
        <f>J468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8"/>
      <c r="C76" s="169"/>
      <c r="D76" s="170" t="s">
        <v>1026</v>
      </c>
      <c r="E76" s="171"/>
      <c r="F76" s="171"/>
      <c r="G76" s="171"/>
      <c r="H76" s="171"/>
      <c r="I76" s="171"/>
      <c r="J76" s="172">
        <f>J584</f>
        <v>0</v>
      </c>
      <c r="K76" s="169"/>
      <c r="L76" s="17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122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63" t="str">
        <f>E7</f>
        <v>ZŠ a MŠ Okružní 1580/57, Aš - stavební úpravy</v>
      </c>
      <c r="F86" s="35"/>
      <c r="G86" s="35"/>
      <c r="H86" s="35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114</v>
      </c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E9</f>
        <v>SO-08 - Úprava WC pro bezbariérový přístup, 2.NP</v>
      </c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F12</f>
        <v>Aš</v>
      </c>
      <c r="G90" s="43"/>
      <c r="H90" s="43"/>
      <c r="I90" s="35" t="s">
        <v>23</v>
      </c>
      <c r="J90" s="75" t="str">
        <f>IF(J12="","",J12)</f>
        <v>29. 1. 2026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5.65" customHeight="1">
      <c r="A92" s="41"/>
      <c r="B92" s="42"/>
      <c r="C92" s="35" t="s">
        <v>25</v>
      </c>
      <c r="D92" s="43"/>
      <c r="E92" s="43"/>
      <c r="F92" s="30" t="str">
        <f>E15</f>
        <v>Město Aš</v>
      </c>
      <c r="G92" s="43"/>
      <c r="H92" s="43"/>
      <c r="I92" s="35" t="s">
        <v>32</v>
      </c>
      <c r="J92" s="39" t="str">
        <f>E21</f>
        <v>AVZ, Ing. Arch Václav Zůna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30</v>
      </c>
      <c r="D93" s="43"/>
      <c r="E93" s="43"/>
      <c r="F93" s="30" t="str">
        <f>IF(E18="","",E18)</f>
        <v>Vyplň údaj</v>
      </c>
      <c r="G93" s="43"/>
      <c r="H93" s="43"/>
      <c r="I93" s="35" t="s">
        <v>36</v>
      </c>
      <c r="J93" s="39" t="str">
        <f>E24</f>
        <v>Jakub Vilingr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0"/>
      <c r="B95" s="181"/>
      <c r="C95" s="182" t="s">
        <v>123</v>
      </c>
      <c r="D95" s="183" t="s">
        <v>60</v>
      </c>
      <c r="E95" s="183" t="s">
        <v>56</v>
      </c>
      <c r="F95" s="183" t="s">
        <v>57</v>
      </c>
      <c r="G95" s="183" t="s">
        <v>124</v>
      </c>
      <c r="H95" s="183" t="s">
        <v>125</v>
      </c>
      <c r="I95" s="183" t="s">
        <v>126</v>
      </c>
      <c r="J95" s="183" t="s">
        <v>118</v>
      </c>
      <c r="K95" s="184" t="s">
        <v>127</v>
      </c>
      <c r="L95" s="185"/>
      <c r="M95" s="95" t="s">
        <v>19</v>
      </c>
      <c r="N95" s="96" t="s">
        <v>45</v>
      </c>
      <c r="O95" s="96" t="s">
        <v>128</v>
      </c>
      <c r="P95" s="96" t="s">
        <v>129</v>
      </c>
      <c r="Q95" s="96" t="s">
        <v>130</v>
      </c>
      <c r="R95" s="96" t="s">
        <v>131</v>
      </c>
      <c r="S95" s="96" t="s">
        <v>132</v>
      </c>
      <c r="T95" s="97" t="s">
        <v>133</v>
      </c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</row>
    <row r="96" s="2" customFormat="1" ht="22.8" customHeight="1">
      <c r="A96" s="41"/>
      <c r="B96" s="42"/>
      <c r="C96" s="102" t="s">
        <v>134</v>
      </c>
      <c r="D96" s="43"/>
      <c r="E96" s="43"/>
      <c r="F96" s="43"/>
      <c r="G96" s="43"/>
      <c r="H96" s="43"/>
      <c r="I96" s="43"/>
      <c r="J96" s="186">
        <f>BK96</f>
        <v>0</v>
      </c>
      <c r="K96" s="43"/>
      <c r="L96" s="47"/>
      <c r="M96" s="98"/>
      <c r="N96" s="187"/>
      <c r="O96" s="99"/>
      <c r="P96" s="188">
        <f>P97+P206+P584</f>
        <v>0</v>
      </c>
      <c r="Q96" s="99"/>
      <c r="R96" s="188">
        <f>R97+R206+R584</f>
        <v>1.7517004700000003</v>
      </c>
      <c r="S96" s="99"/>
      <c r="T96" s="189">
        <f>T97+T206+T584</f>
        <v>4.0576461099999994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74</v>
      </c>
      <c r="AU96" s="20" t="s">
        <v>119</v>
      </c>
      <c r="BK96" s="190">
        <f>BK97+BK206+BK584</f>
        <v>0</v>
      </c>
    </row>
    <row r="97" s="12" customFormat="1" ht="25.92" customHeight="1">
      <c r="A97" s="12"/>
      <c r="B97" s="191"/>
      <c r="C97" s="192"/>
      <c r="D97" s="193" t="s">
        <v>74</v>
      </c>
      <c r="E97" s="194" t="s">
        <v>191</v>
      </c>
      <c r="F97" s="194" t="s">
        <v>192</v>
      </c>
      <c r="G97" s="192"/>
      <c r="H97" s="192"/>
      <c r="I97" s="195"/>
      <c r="J97" s="196">
        <f>BK97</f>
        <v>0</v>
      </c>
      <c r="K97" s="192"/>
      <c r="L97" s="197"/>
      <c r="M97" s="198"/>
      <c r="N97" s="199"/>
      <c r="O97" s="199"/>
      <c r="P97" s="200">
        <f>P98+P108+P151+P185+P202</f>
        <v>0</v>
      </c>
      <c r="Q97" s="199"/>
      <c r="R97" s="200">
        <f>R98+R108+R151+R185+R202</f>
        <v>0.52067311999999999</v>
      </c>
      <c r="S97" s="199"/>
      <c r="T97" s="201">
        <f>T98+T108+T151+T185+T202</f>
        <v>3.8122599999999998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83</v>
      </c>
      <c r="AT97" s="203" t="s">
        <v>74</v>
      </c>
      <c r="AU97" s="203" t="s">
        <v>75</v>
      </c>
      <c r="AY97" s="202" t="s">
        <v>136</v>
      </c>
      <c r="BK97" s="204">
        <f>BK98+BK108+BK151+BK185+BK202</f>
        <v>0</v>
      </c>
    </row>
    <row r="98" s="12" customFormat="1" ht="22.8" customHeight="1">
      <c r="A98" s="12"/>
      <c r="B98" s="191"/>
      <c r="C98" s="192"/>
      <c r="D98" s="193" t="s">
        <v>74</v>
      </c>
      <c r="E98" s="205" t="s">
        <v>155</v>
      </c>
      <c r="F98" s="205" t="s">
        <v>193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SUM(P99:P107)</f>
        <v>0</v>
      </c>
      <c r="Q98" s="199"/>
      <c r="R98" s="200">
        <f>SUM(R99:R107)</f>
        <v>0.33156970000000002</v>
      </c>
      <c r="S98" s="199"/>
      <c r="T98" s="201">
        <f>SUM(T99:T107)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83</v>
      </c>
      <c r="AT98" s="203" t="s">
        <v>74</v>
      </c>
      <c r="AU98" s="203" t="s">
        <v>83</v>
      </c>
      <c r="AY98" s="202" t="s">
        <v>136</v>
      </c>
      <c r="BK98" s="204">
        <f>SUM(BK99:BK107)</f>
        <v>0</v>
      </c>
    </row>
    <row r="99" s="2" customFormat="1" ht="21.75" customHeight="1">
      <c r="A99" s="41"/>
      <c r="B99" s="42"/>
      <c r="C99" s="207" t="s">
        <v>83</v>
      </c>
      <c r="D99" s="207" t="s">
        <v>139</v>
      </c>
      <c r="E99" s="208" t="s">
        <v>765</v>
      </c>
      <c r="F99" s="209" t="s">
        <v>766</v>
      </c>
      <c r="G99" s="210" t="s">
        <v>258</v>
      </c>
      <c r="H99" s="211">
        <v>1</v>
      </c>
      <c r="I99" s="212"/>
      <c r="J99" s="213">
        <f>ROUND(I99*H99,2)</f>
        <v>0</v>
      </c>
      <c r="K99" s="209" t="s">
        <v>197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0.022780000000000002</v>
      </c>
      <c r="R99" s="216">
        <f>Q99*H99</f>
        <v>0.022780000000000002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139</v>
      </c>
      <c r="AU99" s="218" t="s">
        <v>85</v>
      </c>
      <c r="AY99" s="20" t="s">
        <v>136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1795</v>
      </c>
    </row>
    <row r="100" s="2" customFormat="1">
      <c r="A100" s="41"/>
      <c r="B100" s="42"/>
      <c r="C100" s="43"/>
      <c r="D100" s="220" t="s">
        <v>145</v>
      </c>
      <c r="E100" s="43"/>
      <c r="F100" s="221" t="s">
        <v>768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145</v>
      </c>
      <c r="AU100" s="20" t="s">
        <v>85</v>
      </c>
    </row>
    <row r="101" s="2" customFormat="1">
      <c r="A101" s="41"/>
      <c r="B101" s="42"/>
      <c r="C101" s="43"/>
      <c r="D101" s="225" t="s">
        <v>146</v>
      </c>
      <c r="E101" s="43"/>
      <c r="F101" s="226" t="s">
        <v>769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146</v>
      </c>
      <c r="AU101" s="20" t="s">
        <v>85</v>
      </c>
    </row>
    <row r="102" s="2" customFormat="1" ht="24.15" customHeight="1">
      <c r="A102" s="41"/>
      <c r="B102" s="42"/>
      <c r="C102" s="207" t="s">
        <v>85</v>
      </c>
      <c r="D102" s="207" t="s">
        <v>139</v>
      </c>
      <c r="E102" s="208" t="s">
        <v>1796</v>
      </c>
      <c r="F102" s="209" t="s">
        <v>1797</v>
      </c>
      <c r="G102" s="210" t="s">
        <v>222</v>
      </c>
      <c r="H102" s="211">
        <v>1.9019999999999999</v>
      </c>
      <c r="I102" s="212"/>
      <c r="J102" s="213">
        <f>ROUND(I102*H102,2)</f>
        <v>0</v>
      </c>
      <c r="K102" s="209" t="s">
        <v>197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0.16234999999999999</v>
      </c>
      <c r="R102" s="216">
        <f>Q102*H102</f>
        <v>0.3087897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139</v>
      </c>
      <c r="AU102" s="218" t="s">
        <v>85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1798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1799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85</v>
      </c>
    </row>
    <row r="104" s="2" customFormat="1">
      <c r="A104" s="41"/>
      <c r="B104" s="42"/>
      <c r="C104" s="43"/>
      <c r="D104" s="225" t="s">
        <v>146</v>
      </c>
      <c r="E104" s="43"/>
      <c r="F104" s="226" t="s">
        <v>1800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146</v>
      </c>
      <c r="AU104" s="20" t="s">
        <v>85</v>
      </c>
    </row>
    <row r="105" s="13" customFormat="1">
      <c r="A105" s="13"/>
      <c r="B105" s="232"/>
      <c r="C105" s="233"/>
      <c r="D105" s="220" t="s">
        <v>201</v>
      </c>
      <c r="E105" s="234" t="s">
        <v>19</v>
      </c>
      <c r="F105" s="235" t="s">
        <v>1801</v>
      </c>
      <c r="G105" s="233"/>
      <c r="H105" s="236">
        <v>3.7200000000000002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201</v>
      </c>
      <c r="AU105" s="242" t="s">
        <v>85</v>
      </c>
      <c r="AV105" s="13" t="s">
        <v>85</v>
      </c>
      <c r="AW105" s="13" t="s">
        <v>35</v>
      </c>
      <c r="AX105" s="13" t="s">
        <v>75</v>
      </c>
      <c r="AY105" s="242" t="s">
        <v>136</v>
      </c>
    </row>
    <row r="106" s="13" customFormat="1">
      <c r="A106" s="13"/>
      <c r="B106" s="232"/>
      <c r="C106" s="233"/>
      <c r="D106" s="220" t="s">
        <v>201</v>
      </c>
      <c r="E106" s="234" t="s">
        <v>19</v>
      </c>
      <c r="F106" s="235" t="s">
        <v>1802</v>
      </c>
      <c r="G106" s="233"/>
      <c r="H106" s="236">
        <v>-1.8180000000000001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201</v>
      </c>
      <c r="AU106" s="242" t="s">
        <v>85</v>
      </c>
      <c r="AV106" s="13" t="s">
        <v>85</v>
      </c>
      <c r="AW106" s="13" t="s">
        <v>35</v>
      </c>
      <c r="AX106" s="13" t="s">
        <v>75</v>
      </c>
      <c r="AY106" s="242" t="s">
        <v>136</v>
      </c>
    </row>
    <row r="107" s="14" customFormat="1">
      <c r="A107" s="14"/>
      <c r="B107" s="243"/>
      <c r="C107" s="244"/>
      <c r="D107" s="220" t="s">
        <v>201</v>
      </c>
      <c r="E107" s="245" t="s">
        <v>19</v>
      </c>
      <c r="F107" s="246" t="s">
        <v>205</v>
      </c>
      <c r="G107" s="244"/>
      <c r="H107" s="247">
        <v>1.9020000000000001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201</v>
      </c>
      <c r="AU107" s="253" t="s">
        <v>85</v>
      </c>
      <c r="AV107" s="14" t="s">
        <v>163</v>
      </c>
      <c r="AW107" s="14" t="s">
        <v>35</v>
      </c>
      <c r="AX107" s="14" t="s">
        <v>83</v>
      </c>
      <c r="AY107" s="253" t="s">
        <v>136</v>
      </c>
    </row>
    <row r="108" s="12" customFormat="1" ht="22.8" customHeight="1">
      <c r="A108" s="12"/>
      <c r="B108" s="191"/>
      <c r="C108" s="192"/>
      <c r="D108" s="193" t="s">
        <v>74</v>
      </c>
      <c r="E108" s="205" t="s">
        <v>233</v>
      </c>
      <c r="F108" s="205" t="s">
        <v>234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SUM(P109:P150)</f>
        <v>0</v>
      </c>
      <c r="Q108" s="199"/>
      <c r="R108" s="200">
        <f>SUM(R109:R150)</f>
        <v>0.18910341999999999</v>
      </c>
      <c r="S108" s="199"/>
      <c r="T108" s="201">
        <f>SUM(T109:T150)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83</v>
      </c>
      <c r="AT108" s="203" t="s">
        <v>74</v>
      </c>
      <c r="AU108" s="203" t="s">
        <v>83</v>
      </c>
      <c r="AY108" s="202" t="s">
        <v>136</v>
      </c>
      <c r="BK108" s="204">
        <f>SUM(BK109:BK150)</f>
        <v>0</v>
      </c>
    </row>
    <row r="109" s="2" customFormat="1" ht="24.15" customHeight="1">
      <c r="A109" s="41"/>
      <c r="B109" s="42"/>
      <c r="C109" s="207" t="s">
        <v>155</v>
      </c>
      <c r="D109" s="207" t="s">
        <v>139</v>
      </c>
      <c r="E109" s="208" t="s">
        <v>1803</v>
      </c>
      <c r="F109" s="209" t="s">
        <v>1804</v>
      </c>
      <c r="G109" s="210" t="s">
        <v>222</v>
      </c>
      <c r="H109" s="211">
        <v>4.1840000000000002</v>
      </c>
      <c r="I109" s="212"/>
      <c r="J109" s="213">
        <f>ROUND(I109*H109,2)</f>
        <v>0</v>
      </c>
      <c r="K109" s="209" t="s">
        <v>197</v>
      </c>
      <c r="L109" s="47"/>
      <c r="M109" s="214" t="s">
        <v>19</v>
      </c>
      <c r="N109" s="215" t="s">
        <v>46</v>
      </c>
      <c r="O109" s="87"/>
      <c r="P109" s="216">
        <f>O109*H109</f>
        <v>0</v>
      </c>
      <c r="Q109" s="216">
        <v>0.00025999999999999998</v>
      </c>
      <c r="R109" s="216">
        <f>Q109*H109</f>
        <v>0.0010878399999999999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163</v>
      </c>
      <c r="AT109" s="218" t="s">
        <v>139</v>
      </c>
      <c r="AU109" s="218" t="s">
        <v>85</v>
      </c>
      <c r="AY109" s="20" t="s">
        <v>136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163</v>
      </c>
      <c r="BM109" s="218" t="s">
        <v>1805</v>
      </c>
    </row>
    <row r="110" s="2" customFormat="1">
      <c r="A110" s="41"/>
      <c r="B110" s="42"/>
      <c r="C110" s="43"/>
      <c r="D110" s="220" t="s">
        <v>145</v>
      </c>
      <c r="E110" s="43"/>
      <c r="F110" s="221" t="s">
        <v>1806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145</v>
      </c>
      <c r="AU110" s="20" t="s">
        <v>85</v>
      </c>
    </row>
    <row r="111" s="2" customFormat="1">
      <c r="A111" s="41"/>
      <c r="B111" s="42"/>
      <c r="C111" s="43"/>
      <c r="D111" s="225" t="s">
        <v>146</v>
      </c>
      <c r="E111" s="43"/>
      <c r="F111" s="226" t="s">
        <v>1807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146</v>
      </c>
      <c r="AU111" s="20" t="s">
        <v>85</v>
      </c>
    </row>
    <row r="112" s="13" customFormat="1">
      <c r="A112" s="13"/>
      <c r="B112" s="232"/>
      <c r="C112" s="233"/>
      <c r="D112" s="220" t="s">
        <v>201</v>
      </c>
      <c r="E112" s="234" t="s">
        <v>19</v>
      </c>
      <c r="F112" s="235" t="s">
        <v>1808</v>
      </c>
      <c r="G112" s="233"/>
      <c r="H112" s="236">
        <v>7.4400000000000004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201</v>
      </c>
      <c r="AU112" s="242" t="s">
        <v>85</v>
      </c>
      <c r="AV112" s="13" t="s">
        <v>85</v>
      </c>
      <c r="AW112" s="13" t="s">
        <v>35</v>
      </c>
      <c r="AX112" s="13" t="s">
        <v>75</v>
      </c>
      <c r="AY112" s="242" t="s">
        <v>136</v>
      </c>
    </row>
    <row r="113" s="13" customFormat="1">
      <c r="A113" s="13"/>
      <c r="B113" s="232"/>
      <c r="C113" s="233"/>
      <c r="D113" s="220" t="s">
        <v>201</v>
      </c>
      <c r="E113" s="234" t="s">
        <v>19</v>
      </c>
      <c r="F113" s="235" t="s">
        <v>1809</v>
      </c>
      <c r="G113" s="233"/>
      <c r="H113" s="236">
        <v>-3.6360000000000001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201</v>
      </c>
      <c r="AU113" s="242" t="s">
        <v>85</v>
      </c>
      <c r="AV113" s="13" t="s">
        <v>85</v>
      </c>
      <c r="AW113" s="13" t="s">
        <v>35</v>
      </c>
      <c r="AX113" s="13" t="s">
        <v>75</v>
      </c>
      <c r="AY113" s="242" t="s">
        <v>136</v>
      </c>
    </row>
    <row r="114" s="16" customFormat="1">
      <c r="A114" s="16"/>
      <c r="B114" s="274"/>
      <c r="C114" s="275"/>
      <c r="D114" s="220" t="s">
        <v>201</v>
      </c>
      <c r="E114" s="276" t="s">
        <v>19</v>
      </c>
      <c r="F114" s="277" t="s">
        <v>1810</v>
      </c>
      <c r="G114" s="275"/>
      <c r="H114" s="278">
        <v>3.8040000000000003</v>
      </c>
      <c r="I114" s="279"/>
      <c r="J114" s="275"/>
      <c r="K114" s="275"/>
      <c r="L114" s="280"/>
      <c r="M114" s="281"/>
      <c r="N114" s="282"/>
      <c r="O114" s="282"/>
      <c r="P114" s="282"/>
      <c r="Q114" s="282"/>
      <c r="R114" s="282"/>
      <c r="S114" s="282"/>
      <c r="T114" s="283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84" t="s">
        <v>201</v>
      </c>
      <c r="AU114" s="284" t="s">
        <v>85</v>
      </c>
      <c r="AV114" s="16" t="s">
        <v>155</v>
      </c>
      <c r="AW114" s="16" t="s">
        <v>35</v>
      </c>
      <c r="AX114" s="16" t="s">
        <v>75</v>
      </c>
      <c r="AY114" s="284" t="s">
        <v>136</v>
      </c>
    </row>
    <row r="115" s="15" customFormat="1">
      <c r="A115" s="15"/>
      <c r="B115" s="254"/>
      <c r="C115" s="255"/>
      <c r="D115" s="220" t="s">
        <v>201</v>
      </c>
      <c r="E115" s="256" t="s">
        <v>19</v>
      </c>
      <c r="F115" s="257" t="s">
        <v>1402</v>
      </c>
      <c r="G115" s="255"/>
      <c r="H115" s="256" t="s">
        <v>19</v>
      </c>
      <c r="I115" s="258"/>
      <c r="J115" s="255"/>
      <c r="K115" s="255"/>
      <c r="L115" s="259"/>
      <c r="M115" s="260"/>
      <c r="N115" s="261"/>
      <c r="O115" s="261"/>
      <c r="P115" s="261"/>
      <c r="Q115" s="261"/>
      <c r="R115" s="261"/>
      <c r="S115" s="261"/>
      <c r="T115" s="262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3" t="s">
        <v>201</v>
      </c>
      <c r="AU115" s="263" t="s">
        <v>85</v>
      </c>
      <c r="AV115" s="15" t="s">
        <v>83</v>
      </c>
      <c r="AW115" s="15" t="s">
        <v>35</v>
      </c>
      <c r="AX115" s="15" t="s">
        <v>75</v>
      </c>
      <c r="AY115" s="263" t="s">
        <v>136</v>
      </c>
    </row>
    <row r="116" s="13" customFormat="1">
      <c r="A116" s="13"/>
      <c r="B116" s="232"/>
      <c r="C116" s="233"/>
      <c r="D116" s="220" t="s">
        <v>201</v>
      </c>
      <c r="E116" s="234" t="s">
        <v>19</v>
      </c>
      <c r="F116" s="235" t="s">
        <v>1811</v>
      </c>
      <c r="G116" s="233"/>
      <c r="H116" s="236">
        <v>0.38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201</v>
      </c>
      <c r="AU116" s="242" t="s">
        <v>85</v>
      </c>
      <c r="AV116" s="13" t="s">
        <v>85</v>
      </c>
      <c r="AW116" s="13" t="s">
        <v>35</v>
      </c>
      <c r="AX116" s="13" t="s">
        <v>75</v>
      </c>
      <c r="AY116" s="242" t="s">
        <v>136</v>
      </c>
    </row>
    <row r="117" s="14" customFormat="1">
      <c r="A117" s="14"/>
      <c r="B117" s="243"/>
      <c r="C117" s="244"/>
      <c r="D117" s="220" t="s">
        <v>201</v>
      </c>
      <c r="E117" s="245" t="s">
        <v>19</v>
      </c>
      <c r="F117" s="246" t="s">
        <v>205</v>
      </c>
      <c r="G117" s="244"/>
      <c r="H117" s="247">
        <v>4.1840000000000002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201</v>
      </c>
      <c r="AU117" s="253" t="s">
        <v>85</v>
      </c>
      <c r="AV117" s="14" t="s">
        <v>163</v>
      </c>
      <c r="AW117" s="14" t="s">
        <v>35</v>
      </c>
      <c r="AX117" s="14" t="s">
        <v>83</v>
      </c>
      <c r="AY117" s="253" t="s">
        <v>136</v>
      </c>
    </row>
    <row r="118" s="2" customFormat="1" ht="21.75" customHeight="1">
      <c r="A118" s="41"/>
      <c r="B118" s="42"/>
      <c r="C118" s="207" t="s">
        <v>163</v>
      </c>
      <c r="D118" s="207" t="s">
        <v>139</v>
      </c>
      <c r="E118" s="208" t="s">
        <v>1812</v>
      </c>
      <c r="F118" s="209" t="s">
        <v>1813</v>
      </c>
      <c r="G118" s="210" t="s">
        <v>222</v>
      </c>
      <c r="H118" s="211">
        <v>1.1799999999999999</v>
      </c>
      <c r="I118" s="212"/>
      <c r="J118" s="213">
        <f>ROUND(I118*H118,2)</f>
        <v>0</v>
      </c>
      <c r="K118" s="209" t="s">
        <v>197</v>
      </c>
      <c r="L118" s="47"/>
      <c r="M118" s="214" t="s">
        <v>19</v>
      </c>
      <c r="N118" s="215" t="s">
        <v>46</v>
      </c>
      <c r="O118" s="87"/>
      <c r="P118" s="216">
        <f>O118*H118</f>
        <v>0</v>
      </c>
      <c r="Q118" s="216">
        <v>0.056000000000000001</v>
      </c>
      <c r="R118" s="216">
        <f>Q118*H118</f>
        <v>0.06608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163</v>
      </c>
      <c r="AT118" s="218" t="s">
        <v>139</v>
      </c>
      <c r="AU118" s="218" t="s">
        <v>85</v>
      </c>
      <c r="AY118" s="20" t="s">
        <v>136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163</v>
      </c>
      <c r="BM118" s="218" t="s">
        <v>1814</v>
      </c>
    </row>
    <row r="119" s="2" customFormat="1">
      <c r="A119" s="41"/>
      <c r="B119" s="42"/>
      <c r="C119" s="43"/>
      <c r="D119" s="220" t="s">
        <v>145</v>
      </c>
      <c r="E119" s="43"/>
      <c r="F119" s="221" t="s">
        <v>1815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145</v>
      </c>
      <c r="AU119" s="20" t="s">
        <v>85</v>
      </c>
    </row>
    <row r="120" s="2" customFormat="1">
      <c r="A120" s="41"/>
      <c r="B120" s="42"/>
      <c r="C120" s="43"/>
      <c r="D120" s="225" t="s">
        <v>146</v>
      </c>
      <c r="E120" s="43"/>
      <c r="F120" s="226" t="s">
        <v>1816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146</v>
      </c>
      <c r="AU120" s="20" t="s">
        <v>85</v>
      </c>
    </row>
    <row r="121" s="15" customFormat="1">
      <c r="A121" s="15"/>
      <c r="B121" s="254"/>
      <c r="C121" s="255"/>
      <c r="D121" s="220" t="s">
        <v>201</v>
      </c>
      <c r="E121" s="256" t="s">
        <v>19</v>
      </c>
      <c r="F121" s="257" t="s">
        <v>1817</v>
      </c>
      <c r="G121" s="255"/>
      <c r="H121" s="256" t="s">
        <v>19</v>
      </c>
      <c r="I121" s="258"/>
      <c r="J121" s="255"/>
      <c r="K121" s="255"/>
      <c r="L121" s="259"/>
      <c r="M121" s="260"/>
      <c r="N121" s="261"/>
      <c r="O121" s="261"/>
      <c r="P121" s="261"/>
      <c r="Q121" s="261"/>
      <c r="R121" s="261"/>
      <c r="S121" s="261"/>
      <c r="T121" s="262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3" t="s">
        <v>201</v>
      </c>
      <c r="AU121" s="263" t="s">
        <v>85</v>
      </c>
      <c r="AV121" s="15" t="s">
        <v>83</v>
      </c>
      <c r="AW121" s="15" t="s">
        <v>35</v>
      </c>
      <c r="AX121" s="15" t="s">
        <v>75</v>
      </c>
      <c r="AY121" s="263" t="s">
        <v>136</v>
      </c>
    </row>
    <row r="122" s="13" customFormat="1">
      <c r="A122" s="13"/>
      <c r="B122" s="232"/>
      <c r="C122" s="233"/>
      <c r="D122" s="220" t="s">
        <v>201</v>
      </c>
      <c r="E122" s="234" t="s">
        <v>19</v>
      </c>
      <c r="F122" s="235" t="s">
        <v>1818</v>
      </c>
      <c r="G122" s="233"/>
      <c r="H122" s="236">
        <v>0.69999999999999996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201</v>
      </c>
      <c r="AU122" s="242" t="s">
        <v>85</v>
      </c>
      <c r="AV122" s="13" t="s">
        <v>85</v>
      </c>
      <c r="AW122" s="13" t="s">
        <v>35</v>
      </c>
      <c r="AX122" s="13" t="s">
        <v>75</v>
      </c>
      <c r="AY122" s="242" t="s">
        <v>136</v>
      </c>
    </row>
    <row r="123" s="15" customFormat="1">
      <c r="A123" s="15"/>
      <c r="B123" s="254"/>
      <c r="C123" s="255"/>
      <c r="D123" s="220" t="s">
        <v>201</v>
      </c>
      <c r="E123" s="256" t="s">
        <v>19</v>
      </c>
      <c r="F123" s="257" t="s">
        <v>1819</v>
      </c>
      <c r="G123" s="255"/>
      <c r="H123" s="256" t="s">
        <v>19</v>
      </c>
      <c r="I123" s="258"/>
      <c r="J123" s="255"/>
      <c r="K123" s="255"/>
      <c r="L123" s="259"/>
      <c r="M123" s="260"/>
      <c r="N123" s="261"/>
      <c r="O123" s="261"/>
      <c r="P123" s="261"/>
      <c r="Q123" s="261"/>
      <c r="R123" s="261"/>
      <c r="S123" s="261"/>
      <c r="T123" s="262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3" t="s">
        <v>201</v>
      </c>
      <c r="AU123" s="263" t="s">
        <v>85</v>
      </c>
      <c r="AV123" s="15" t="s">
        <v>83</v>
      </c>
      <c r="AW123" s="15" t="s">
        <v>35</v>
      </c>
      <c r="AX123" s="15" t="s">
        <v>75</v>
      </c>
      <c r="AY123" s="263" t="s">
        <v>136</v>
      </c>
    </row>
    <row r="124" s="13" customFormat="1">
      <c r="A124" s="13"/>
      <c r="B124" s="232"/>
      <c r="C124" s="233"/>
      <c r="D124" s="220" t="s">
        <v>201</v>
      </c>
      <c r="E124" s="234" t="s">
        <v>19</v>
      </c>
      <c r="F124" s="235" t="s">
        <v>1820</v>
      </c>
      <c r="G124" s="233"/>
      <c r="H124" s="236">
        <v>0.47999999999999998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201</v>
      </c>
      <c r="AU124" s="242" t="s">
        <v>85</v>
      </c>
      <c r="AV124" s="13" t="s">
        <v>85</v>
      </c>
      <c r="AW124" s="13" t="s">
        <v>35</v>
      </c>
      <c r="AX124" s="13" t="s">
        <v>75</v>
      </c>
      <c r="AY124" s="242" t="s">
        <v>136</v>
      </c>
    </row>
    <row r="125" s="14" customFormat="1">
      <c r="A125" s="14"/>
      <c r="B125" s="243"/>
      <c r="C125" s="244"/>
      <c r="D125" s="220" t="s">
        <v>201</v>
      </c>
      <c r="E125" s="245" t="s">
        <v>19</v>
      </c>
      <c r="F125" s="246" t="s">
        <v>205</v>
      </c>
      <c r="G125" s="244"/>
      <c r="H125" s="247">
        <v>1.1799999999999999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201</v>
      </c>
      <c r="AU125" s="253" t="s">
        <v>85</v>
      </c>
      <c r="AV125" s="14" t="s">
        <v>163</v>
      </c>
      <c r="AW125" s="14" t="s">
        <v>35</v>
      </c>
      <c r="AX125" s="14" t="s">
        <v>83</v>
      </c>
      <c r="AY125" s="253" t="s">
        <v>136</v>
      </c>
    </row>
    <row r="126" s="2" customFormat="1" ht="24.15" customHeight="1">
      <c r="A126" s="41"/>
      <c r="B126" s="42"/>
      <c r="C126" s="207" t="s">
        <v>135</v>
      </c>
      <c r="D126" s="207" t="s">
        <v>139</v>
      </c>
      <c r="E126" s="208" t="s">
        <v>235</v>
      </c>
      <c r="F126" s="209" t="s">
        <v>236</v>
      </c>
      <c r="G126" s="210" t="s">
        <v>222</v>
      </c>
      <c r="H126" s="211">
        <v>4.1840000000000002</v>
      </c>
      <c r="I126" s="212"/>
      <c r="J126" s="213">
        <f>ROUND(I126*H126,2)</f>
        <v>0</v>
      </c>
      <c r="K126" s="209" t="s">
        <v>197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0.018380000000000001</v>
      </c>
      <c r="R126" s="216">
        <f>Q126*H126</f>
        <v>0.076901919999999999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139</v>
      </c>
      <c r="AU126" s="218" t="s">
        <v>85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1821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238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85</v>
      </c>
    </row>
    <row r="128" s="2" customFormat="1">
      <c r="A128" s="41"/>
      <c r="B128" s="42"/>
      <c r="C128" s="43"/>
      <c r="D128" s="225" t="s">
        <v>146</v>
      </c>
      <c r="E128" s="43"/>
      <c r="F128" s="226" t="s">
        <v>239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146</v>
      </c>
      <c r="AU128" s="20" t="s">
        <v>85</v>
      </c>
    </row>
    <row r="129" s="13" customFormat="1">
      <c r="A129" s="13"/>
      <c r="B129" s="232"/>
      <c r="C129" s="233"/>
      <c r="D129" s="220" t="s">
        <v>201</v>
      </c>
      <c r="E129" s="234" t="s">
        <v>19</v>
      </c>
      <c r="F129" s="235" t="s">
        <v>1808</v>
      </c>
      <c r="G129" s="233"/>
      <c r="H129" s="236">
        <v>7.4400000000000004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201</v>
      </c>
      <c r="AU129" s="242" t="s">
        <v>85</v>
      </c>
      <c r="AV129" s="13" t="s">
        <v>85</v>
      </c>
      <c r="AW129" s="13" t="s">
        <v>35</v>
      </c>
      <c r="AX129" s="13" t="s">
        <v>75</v>
      </c>
      <c r="AY129" s="242" t="s">
        <v>136</v>
      </c>
    </row>
    <row r="130" s="13" customFormat="1">
      <c r="A130" s="13"/>
      <c r="B130" s="232"/>
      <c r="C130" s="233"/>
      <c r="D130" s="220" t="s">
        <v>201</v>
      </c>
      <c r="E130" s="234" t="s">
        <v>19</v>
      </c>
      <c r="F130" s="235" t="s">
        <v>1809</v>
      </c>
      <c r="G130" s="233"/>
      <c r="H130" s="236">
        <v>-3.6360000000000001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201</v>
      </c>
      <c r="AU130" s="242" t="s">
        <v>85</v>
      </c>
      <c r="AV130" s="13" t="s">
        <v>85</v>
      </c>
      <c r="AW130" s="13" t="s">
        <v>35</v>
      </c>
      <c r="AX130" s="13" t="s">
        <v>75</v>
      </c>
      <c r="AY130" s="242" t="s">
        <v>136</v>
      </c>
    </row>
    <row r="131" s="16" customFormat="1">
      <c r="A131" s="16"/>
      <c r="B131" s="274"/>
      <c r="C131" s="275"/>
      <c r="D131" s="220" t="s">
        <v>201</v>
      </c>
      <c r="E131" s="276" t="s">
        <v>19</v>
      </c>
      <c r="F131" s="277" t="s">
        <v>1810</v>
      </c>
      <c r="G131" s="275"/>
      <c r="H131" s="278">
        <v>3.8040000000000003</v>
      </c>
      <c r="I131" s="279"/>
      <c r="J131" s="275"/>
      <c r="K131" s="275"/>
      <c r="L131" s="280"/>
      <c r="M131" s="281"/>
      <c r="N131" s="282"/>
      <c r="O131" s="282"/>
      <c r="P131" s="282"/>
      <c r="Q131" s="282"/>
      <c r="R131" s="282"/>
      <c r="S131" s="282"/>
      <c r="T131" s="283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84" t="s">
        <v>201</v>
      </c>
      <c r="AU131" s="284" t="s">
        <v>85</v>
      </c>
      <c r="AV131" s="16" t="s">
        <v>155</v>
      </c>
      <c r="AW131" s="16" t="s">
        <v>35</v>
      </c>
      <c r="AX131" s="16" t="s">
        <v>75</v>
      </c>
      <c r="AY131" s="284" t="s">
        <v>136</v>
      </c>
    </row>
    <row r="132" s="15" customFormat="1">
      <c r="A132" s="15"/>
      <c r="B132" s="254"/>
      <c r="C132" s="255"/>
      <c r="D132" s="220" t="s">
        <v>201</v>
      </c>
      <c r="E132" s="256" t="s">
        <v>19</v>
      </c>
      <c r="F132" s="257" t="s">
        <v>1402</v>
      </c>
      <c r="G132" s="255"/>
      <c r="H132" s="256" t="s">
        <v>19</v>
      </c>
      <c r="I132" s="258"/>
      <c r="J132" s="255"/>
      <c r="K132" s="255"/>
      <c r="L132" s="259"/>
      <c r="M132" s="260"/>
      <c r="N132" s="261"/>
      <c r="O132" s="261"/>
      <c r="P132" s="261"/>
      <c r="Q132" s="261"/>
      <c r="R132" s="261"/>
      <c r="S132" s="261"/>
      <c r="T132" s="26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3" t="s">
        <v>201</v>
      </c>
      <c r="AU132" s="263" t="s">
        <v>85</v>
      </c>
      <c r="AV132" s="15" t="s">
        <v>83</v>
      </c>
      <c r="AW132" s="15" t="s">
        <v>35</v>
      </c>
      <c r="AX132" s="15" t="s">
        <v>75</v>
      </c>
      <c r="AY132" s="263" t="s">
        <v>136</v>
      </c>
    </row>
    <row r="133" s="13" customFormat="1">
      <c r="A133" s="13"/>
      <c r="B133" s="232"/>
      <c r="C133" s="233"/>
      <c r="D133" s="220" t="s">
        <v>201</v>
      </c>
      <c r="E133" s="234" t="s">
        <v>19</v>
      </c>
      <c r="F133" s="235" t="s">
        <v>1811</v>
      </c>
      <c r="G133" s="233"/>
      <c r="H133" s="236">
        <v>0.38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201</v>
      </c>
      <c r="AU133" s="242" t="s">
        <v>85</v>
      </c>
      <c r="AV133" s="13" t="s">
        <v>85</v>
      </c>
      <c r="AW133" s="13" t="s">
        <v>35</v>
      </c>
      <c r="AX133" s="13" t="s">
        <v>75</v>
      </c>
      <c r="AY133" s="242" t="s">
        <v>136</v>
      </c>
    </row>
    <row r="134" s="14" customFormat="1">
      <c r="A134" s="14"/>
      <c r="B134" s="243"/>
      <c r="C134" s="244"/>
      <c r="D134" s="220" t="s">
        <v>201</v>
      </c>
      <c r="E134" s="245" t="s">
        <v>19</v>
      </c>
      <c r="F134" s="246" t="s">
        <v>205</v>
      </c>
      <c r="G134" s="244"/>
      <c r="H134" s="247">
        <v>4.1840000000000002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201</v>
      </c>
      <c r="AU134" s="253" t="s">
        <v>85</v>
      </c>
      <c r="AV134" s="14" t="s">
        <v>163</v>
      </c>
      <c r="AW134" s="14" t="s">
        <v>35</v>
      </c>
      <c r="AX134" s="14" t="s">
        <v>83</v>
      </c>
      <c r="AY134" s="253" t="s">
        <v>136</v>
      </c>
    </row>
    <row r="135" s="2" customFormat="1" ht="33" customHeight="1">
      <c r="A135" s="41"/>
      <c r="B135" s="42"/>
      <c r="C135" s="207" t="s">
        <v>233</v>
      </c>
      <c r="D135" s="207" t="s">
        <v>139</v>
      </c>
      <c r="E135" s="208" t="s">
        <v>1822</v>
      </c>
      <c r="F135" s="209" t="s">
        <v>1823</v>
      </c>
      <c r="G135" s="210" t="s">
        <v>196</v>
      </c>
      <c r="H135" s="211">
        <v>0.017999999999999999</v>
      </c>
      <c r="I135" s="212"/>
      <c r="J135" s="213">
        <f>ROUND(I135*H135,2)</f>
        <v>0</v>
      </c>
      <c r="K135" s="209" t="s">
        <v>197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2.5018699999999998</v>
      </c>
      <c r="R135" s="216">
        <f>Q135*H135</f>
        <v>0.045033659999999996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163</v>
      </c>
      <c r="AT135" s="218" t="s">
        <v>139</v>
      </c>
      <c r="AU135" s="218" t="s">
        <v>85</v>
      </c>
      <c r="AY135" s="20" t="s">
        <v>136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1824</v>
      </c>
    </row>
    <row r="136" s="2" customFormat="1">
      <c r="A136" s="41"/>
      <c r="B136" s="42"/>
      <c r="C136" s="43"/>
      <c r="D136" s="220" t="s">
        <v>145</v>
      </c>
      <c r="E136" s="43"/>
      <c r="F136" s="221" t="s">
        <v>1825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145</v>
      </c>
      <c r="AU136" s="20" t="s">
        <v>85</v>
      </c>
    </row>
    <row r="137" s="2" customFormat="1">
      <c r="A137" s="41"/>
      <c r="B137" s="42"/>
      <c r="C137" s="43"/>
      <c r="D137" s="225" t="s">
        <v>146</v>
      </c>
      <c r="E137" s="43"/>
      <c r="F137" s="226" t="s">
        <v>1826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146</v>
      </c>
      <c r="AU137" s="20" t="s">
        <v>85</v>
      </c>
    </row>
    <row r="138" s="15" customFormat="1">
      <c r="A138" s="15"/>
      <c r="B138" s="254"/>
      <c r="C138" s="255"/>
      <c r="D138" s="220" t="s">
        <v>201</v>
      </c>
      <c r="E138" s="256" t="s">
        <v>19</v>
      </c>
      <c r="F138" s="257" t="s">
        <v>1827</v>
      </c>
      <c r="G138" s="255"/>
      <c r="H138" s="256" t="s">
        <v>19</v>
      </c>
      <c r="I138" s="258"/>
      <c r="J138" s="255"/>
      <c r="K138" s="255"/>
      <c r="L138" s="259"/>
      <c r="M138" s="260"/>
      <c r="N138" s="261"/>
      <c r="O138" s="261"/>
      <c r="P138" s="261"/>
      <c r="Q138" s="261"/>
      <c r="R138" s="261"/>
      <c r="S138" s="261"/>
      <c r="T138" s="26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3" t="s">
        <v>201</v>
      </c>
      <c r="AU138" s="263" t="s">
        <v>85</v>
      </c>
      <c r="AV138" s="15" t="s">
        <v>83</v>
      </c>
      <c r="AW138" s="15" t="s">
        <v>35</v>
      </c>
      <c r="AX138" s="15" t="s">
        <v>75</v>
      </c>
      <c r="AY138" s="263" t="s">
        <v>136</v>
      </c>
    </row>
    <row r="139" s="13" customFormat="1">
      <c r="A139" s="13"/>
      <c r="B139" s="232"/>
      <c r="C139" s="233"/>
      <c r="D139" s="220" t="s">
        <v>201</v>
      </c>
      <c r="E139" s="234" t="s">
        <v>19</v>
      </c>
      <c r="F139" s="235" t="s">
        <v>1828</v>
      </c>
      <c r="G139" s="233"/>
      <c r="H139" s="236">
        <v>0.0060000000000000001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201</v>
      </c>
      <c r="AU139" s="242" t="s">
        <v>85</v>
      </c>
      <c r="AV139" s="13" t="s">
        <v>85</v>
      </c>
      <c r="AW139" s="13" t="s">
        <v>35</v>
      </c>
      <c r="AX139" s="13" t="s">
        <v>75</v>
      </c>
      <c r="AY139" s="242" t="s">
        <v>136</v>
      </c>
    </row>
    <row r="140" s="13" customFormat="1">
      <c r="A140" s="13"/>
      <c r="B140" s="232"/>
      <c r="C140" s="233"/>
      <c r="D140" s="220" t="s">
        <v>201</v>
      </c>
      <c r="E140" s="234" t="s">
        <v>19</v>
      </c>
      <c r="F140" s="235" t="s">
        <v>1829</v>
      </c>
      <c r="G140" s="233"/>
      <c r="H140" s="236">
        <v>0.0070000000000000001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201</v>
      </c>
      <c r="AU140" s="242" t="s">
        <v>85</v>
      </c>
      <c r="AV140" s="13" t="s">
        <v>85</v>
      </c>
      <c r="AW140" s="13" t="s">
        <v>35</v>
      </c>
      <c r="AX140" s="13" t="s">
        <v>75</v>
      </c>
      <c r="AY140" s="242" t="s">
        <v>136</v>
      </c>
    </row>
    <row r="141" s="13" customFormat="1">
      <c r="A141" s="13"/>
      <c r="B141" s="232"/>
      <c r="C141" s="233"/>
      <c r="D141" s="220" t="s">
        <v>201</v>
      </c>
      <c r="E141" s="234" t="s">
        <v>19</v>
      </c>
      <c r="F141" s="235" t="s">
        <v>1830</v>
      </c>
      <c r="G141" s="233"/>
      <c r="H141" s="236">
        <v>0.0050000000000000001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201</v>
      </c>
      <c r="AU141" s="242" t="s">
        <v>85</v>
      </c>
      <c r="AV141" s="13" t="s">
        <v>85</v>
      </c>
      <c r="AW141" s="13" t="s">
        <v>35</v>
      </c>
      <c r="AX141" s="13" t="s">
        <v>75</v>
      </c>
      <c r="AY141" s="242" t="s">
        <v>136</v>
      </c>
    </row>
    <row r="142" s="14" customFormat="1">
      <c r="A142" s="14"/>
      <c r="B142" s="243"/>
      <c r="C142" s="244"/>
      <c r="D142" s="220" t="s">
        <v>201</v>
      </c>
      <c r="E142" s="245" t="s">
        <v>19</v>
      </c>
      <c r="F142" s="246" t="s">
        <v>205</v>
      </c>
      <c r="G142" s="244"/>
      <c r="H142" s="247">
        <v>0.018000000000000002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201</v>
      </c>
      <c r="AU142" s="253" t="s">
        <v>85</v>
      </c>
      <c r="AV142" s="14" t="s">
        <v>163</v>
      </c>
      <c r="AW142" s="14" t="s">
        <v>35</v>
      </c>
      <c r="AX142" s="14" t="s">
        <v>83</v>
      </c>
      <c r="AY142" s="253" t="s">
        <v>136</v>
      </c>
    </row>
    <row r="143" s="2" customFormat="1" ht="24.15" customHeight="1">
      <c r="A143" s="41"/>
      <c r="B143" s="42"/>
      <c r="C143" s="207" t="s">
        <v>246</v>
      </c>
      <c r="D143" s="207" t="s">
        <v>139</v>
      </c>
      <c r="E143" s="208" t="s">
        <v>1831</v>
      </c>
      <c r="F143" s="209" t="s">
        <v>1832</v>
      </c>
      <c r="G143" s="210" t="s">
        <v>196</v>
      </c>
      <c r="H143" s="211">
        <v>0.017999999999999999</v>
      </c>
      <c r="I143" s="212"/>
      <c r="J143" s="213">
        <f>ROUND(I143*H143,2)</f>
        <v>0</v>
      </c>
      <c r="K143" s="209" t="s">
        <v>197</v>
      </c>
      <c r="L143" s="47"/>
      <c r="M143" s="214" t="s">
        <v>19</v>
      </c>
      <c r="N143" s="215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163</v>
      </c>
      <c r="AT143" s="218" t="s">
        <v>139</v>
      </c>
      <c r="AU143" s="218" t="s">
        <v>85</v>
      </c>
      <c r="AY143" s="20" t="s">
        <v>136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1833</v>
      </c>
    </row>
    <row r="144" s="2" customFormat="1">
      <c r="A144" s="41"/>
      <c r="B144" s="42"/>
      <c r="C144" s="43"/>
      <c r="D144" s="220" t="s">
        <v>145</v>
      </c>
      <c r="E144" s="43"/>
      <c r="F144" s="221" t="s">
        <v>1834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145</v>
      </c>
      <c r="AU144" s="20" t="s">
        <v>85</v>
      </c>
    </row>
    <row r="145" s="2" customFormat="1">
      <c r="A145" s="41"/>
      <c r="B145" s="42"/>
      <c r="C145" s="43"/>
      <c r="D145" s="225" t="s">
        <v>146</v>
      </c>
      <c r="E145" s="43"/>
      <c r="F145" s="226" t="s">
        <v>1835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146</v>
      </c>
      <c r="AU145" s="20" t="s">
        <v>85</v>
      </c>
    </row>
    <row r="146" s="15" customFormat="1">
      <c r="A146" s="15"/>
      <c r="B146" s="254"/>
      <c r="C146" s="255"/>
      <c r="D146" s="220" t="s">
        <v>201</v>
      </c>
      <c r="E146" s="256" t="s">
        <v>19</v>
      </c>
      <c r="F146" s="257" t="s">
        <v>1827</v>
      </c>
      <c r="G146" s="255"/>
      <c r="H146" s="256" t="s">
        <v>19</v>
      </c>
      <c r="I146" s="258"/>
      <c r="J146" s="255"/>
      <c r="K146" s="255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201</v>
      </c>
      <c r="AU146" s="263" t="s">
        <v>85</v>
      </c>
      <c r="AV146" s="15" t="s">
        <v>83</v>
      </c>
      <c r="AW146" s="15" t="s">
        <v>35</v>
      </c>
      <c r="AX146" s="15" t="s">
        <v>75</v>
      </c>
      <c r="AY146" s="263" t="s">
        <v>136</v>
      </c>
    </row>
    <row r="147" s="13" customFormat="1">
      <c r="A147" s="13"/>
      <c r="B147" s="232"/>
      <c r="C147" s="233"/>
      <c r="D147" s="220" t="s">
        <v>201</v>
      </c>
      <c r="E147" s="234" t="s">
        <v>19</v>
      </c>
      <c r="F147" s="235" t="s">
        <v>1828</v>
      </c>
      <c r="G147" s="233"/>
      <c r="H147" s="236">
        <v>0.0060000000000000001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201</v>
      </c>
      <c r="AU147" s="242" t="s">
        <v>85</v>
      </c>
      <c r="AV147" s="13" t="s">
        <v>85</v>
      </c>
      <c r="AW147" s="13" t="s">
        <v>35</v>
      </c>
      <c r="AX147" s="13" t="s">
        <v>75</v>
      </c>
      <c r="AY147" s="242" t="s">
        <v>136</v>
      </c>
    </row>
    <row r="148" s="13" customFormat="1">
      <c r="A148" s="13"/>
      <c r="B148" s="232"/>
      <c r="C148" s="233"/>
      <c r="D148" s="220" t="s">
        <v>201</v>
      </c>
      <c r="E148" s="234" t="s">
        <v>19</v>
      </c>
      <c r="F148" s="235" t="s">
        <v>1829</v>
      </c>
      <c r="G148" s="233"/>
      <c r="H148" s="236">
        <v>0.0070000000000000001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201</v>
      </c>
      <c r="AU148" s="242" t="s">
        <v>85</v>
      </c>
      <c r="AV148" s="13" t="s">
        <v>85</v>
      </c>
      <c r="AW148" s="13" t="s">
        <v>35</v>
      </c>
      <c r="AX148" s="13" t="s">
        <v>75</v>
      </c>
      <c r="AY148" s="242" t="s">
        <v>136</v>
      </c>
    </row>
    <row r="149" s="13" customFormat="1">
      <c r="A149" s="13"/>
      <c r="B149" s="232"/>
      <c r="C149" s="233"/>
      <c r="D149" s="220" t="s">
        <v>201</v>
      </c>
      <c r="E149" s="234" t="s">
        <v>19</v>
      </c>
      <c r="F149" s="235" t="s">
        <v>1830</v>
      </c>
      <c r="G149" s="233"/>
      <c r="H149" s="236">
        <v>0.0050000000000000001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201</v>
      </c>
      <c r="AU149" s="242" t="s">
        <v>85</v>
      </c>
      <c r="AV149" s="13" t="s">
        <v>85</v>
      </c>
      <c r="AW149" s="13" t="s">
        <v>35</v>
      </c>
      <c r="AX149" s="13" t="s">
        <v>75</v>
      </c>
      <c r="AY149" s="242" t="s">
        <v>136</v>
      </c>
    </row>
    <row r="150" s="14" customFormat="1">
      <c r="A150" s="14"/>
      <c r="B150" s="243"/>
      <c r="C150" s="244"/>
      <c r="D150" s="220" t="s">
        <v>201</v>
      </c>
      <c r="E150" s="245" t="s">
        <v>19</v>
      </c>
      <c r="F150" s="246" t="s">
        <v>205</v>
      </c>
      <c r="G150" s="244"/>
      <c r="H150" s="247">
        <v>0.018000000000000002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201</v>
      </c>
      <c r="AU150" s="253" t="s">
        <v>85</v>
      </c>
      <c r="AV150" s="14" t="s">
        <v>163</v>
      </c>
      <c r="AW150" s="14" t="s">
        <v>35</v>
      </c>
      <c r="AX150" s="14" t="s">
        <v>83</v>
      </c>
      <c r="AY150" s="253" t="s">
        <v>136</v>
      </c>
    </row>
    <row r="151" s="12" customFormat="1" ht="22.8" customHeight="1">
      <c r="A151" s="12"/>
      <c r="B151" s="191"/>
      <c r="C151" s="192"/>
      <c r="D151" s="193" t="s">
        <v>74</v>
      </c>
      <c r="E151" s="205" t="s">
        <v>262</v>
      </c>
      <c r="F151" s="205" t="s">
        <v>267</v>
      </c>
      <c r="G151" s="192"/>
      <c r="H151" s="192"/>
      <c r="I151" s="195"/>
      <c r="J151" s="206">
        <f>BK151</f>
        <v>0</v>
      </c>
      <c r="K151" s="192"/>
      <c r="L151" s="197"/>
      <c r="M151" s="198"/>
      <c r="N151" s="199"/>
      <c r="O151" s="199"/>
      <c r="P151" s="200">
        <f>SUM(P152:P184)</f>
        <v>0</v>
      </c>
      <c r="Q151" s="199"/>
      <c r="R151" s="200">
        <f>SUM(R152:R184)</f>
        <v>0</v>
      </c>
      <c r="S151" s="199"/>
      <c r="T151" s="201">
        <f>SUM(T152:T184)</f>
        <v>3.8122599999999998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2" t="s">
        <v>83</v>
      </c>
      <c r="AT151" s="203" t="s">
        <v>74</v>
      </c>
      <c r="AU151" s="203" t="s">
        <v>83</v>
      </c>
      <c r="AY151" s="202" t="s">
        <v>136</v>
      </c>
      <c r="BK151" s="204">
        <f>SUM(BK152:BK184)</f>
        <v>0</v>
      </c>
    </row>
    <row r="152" s="2" customFormat="1" ht="24.15" customHeight="1">
      <c r="A152" s="41"/>
      <c r="B152" s="42"/>
      <c r="C152" s="207" t="s">
        <v>255</v>
      </c>
      <c r="D152" s="207" t="s">
        <v>139</v>
      </c>
      <c r="E152" s="208" t="s">
        <v>1836</v>
      </c>
      <c r="F152" s="209" t="s">
        <v>1837</v>
      </c>
      <c r="G152" s="210" t="s">
        <v>222</v>
      </c>
      <c r="H152" s="211">
        <v>6.0279999999999996</v>
      </c>
      <c r="I152" s="212"/>
      <c r="J152" s="213">
        <f>ROUND(I152*H152,2)</f>
        <v>0</v>
      </c>
      <c r="K152" s="209" t="s">
        <v>197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0.21099999999999999</v>
      </c>
      <c r="T152" s="217">
        <f>S152*H152</f>
        <v>1.2719079999999998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163</v>
      </c>
      <c r="AT152" s="218" t="s">
        <v>139</v>
      </c>
      <c r="AU152" s="218" t="s">
        <v>85</v>
      </c>
      <c r="AY152" s="20" t="s">
        <v>136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1838</v>
      </c>
    </row>
    <row r="153" s="2" customFormat="1">
      <c r="A153" s="41"/>
      <c r="B153" s="42"/>
      <c r="C153" s="43"/>
      <c r="D153" s="220" t="s">
        <v>145</v>
      </c>
      <c r="E153" s="43"/>
      <c r="F153" s="221" t="s">
        <v>1839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145</v>
      </c>
      <c r="AU153" s="20" t="s">
        <v>85</v>
      </c>
    </row>
    <row r="154" s="2" customFormat="1">
      <c r="A154" s="41"/>
      <c r="B154" s="42"/>
      <c r="C154" s="43"/>
      <c r="D154" s="225" t="s">
        <v>146</v>
      </c>
      <c r="E154" s="43"/>
      <c r="F154" s="226" t="s">
        <v>1840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146</v>
      </c>
      <c r="AU154" s="20" t="s">
        <v>85</v>
      </c>
    </row>
    <row r="155" s="15" customFormat="1">
      <c r="A155" s="15"/>
      <c r="B155" s="254"/>
      <c r="C155" s="255"/>
      <c r="D155" s="220" t="s">
        <v>201</v>
      </c>
      <c r="E155" s="256" t="s">
        <v>19</v>
      </c>
      <c r="F155" s="257" t="s">
        <v>1841</v>
      </c>
      <c r="G155" s="255"/>
      <c r="H155" s="256" t="s">
        <v>19</v>
      </c>
      <c r="I155" s="258"/>
      <c r="J155" s="255"/>
      <c r="K155" s="255"/>
      <c r="L155" s="259"/>
      <c r="M155" s="260"/>
      <c r="N155" s="261"/>
      <c r="O155" s="261"/>
      <c r="P155" s="261"/>
      <c r="Q155" s="261"/>
      <c r="R155" s="261"/>
      <c r="S155" s="261"/>
      <c r="T155" s="262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3" t="s">
        <v>201</v>
      </c>
      <c r="AU155" s="263" t="s">
        <v>85</v>
      </c>
      <c r="AV155" s="15" t="s">
        <v>83</v>
      </c>
      <c r="AW155" s="15" t="s">
        <v>35</v>
      </c>
      <c r="AX155" s="15" t="s">
        <v>75</v>
      </c>
      <c r="AY155" s="263" t="s">
        <v>136</v>
      </c>
    </row>
    <row r="156" s="13" customFormat="1">
      <c r="A156" s="13"/>
      <c r="B156" s="232"/>
      <c r="C156" s="233"/>
      <c r="D156" s="220" t="s">
        <v>201</v>
      </c>
      <c r="E156" s="234" t="s">
        <v>19</v>
      </c>
      <c r="F156" s="235" t="s">
        <v>1842</v>
      </c>
      <c r="G156" s="233"/>
      <c r="H156" s="236">
        <v>8.8559999999999999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201</v>
      </c>
      <c r="AU156" s="242" t="s">
        <v>85</v>
      </c>
      <c r="AV156" s="13" t="s">
        <v>85</v>
      </c>
      <c r="AW156" s="13" t="s">
        <v>35</v>
      </c>
      <c r="AX156" s="13" t="s">
        <v>75</v>
      </c>
      <c r="AY156" s="242" t="s">
        <v>136</v>
      </c>
    </row>
    <row r="157" s="13" customFormat="1">
      <c r="A157" s="13"/>
      <c r="B157" s="232"/>
      <c r="C157" s="233"/>
      <c r="D157" s="220" t="s">
        <v>201</v>
      </c>
      <c r="E157" s="234" t="s">
        <v>19</v>
      </c>
      <c r="F157" s="235" t="s">
        <v>1843</v>
      </c>
      <c r="G157" s="233"/>
      <c r="H157" s="236">
        <v>-2.8279999999999998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201</v>
      </c>
      <c r="AU157" s="242" t="s">
        <v>85</v>
      </c>
      <c r="AV157" s="13" t="s">
        <v>85</v>
      </c>
      <c r="AW157" s="13" t="s">
        <v>35</v>
      </c>
      <c r="AX157" s="13" t="s">
        <v>75</v>
      </c>
      <c r="AY157" s="242" t="s">
        <v>136</v>
      </c>
    </row>
    <row r="158" s="14" customFormat="1">
      <c r="A158" s="14"/>
      <c r="B158" s="243"/>
      <c r="C158" s="244"/>
      <c r="D158" s="220" t="s">
        <v>201</v>
      </c>
      <c r="E158" s="245" t="s">
        <v>19</v>
      </c>
      <c r="F158" s="246" t="s">
        <v>205</v>
      </c>
      <c r="G158" s="244"/>
      <c r="H158" s="247">
        <v>6.0280000000000005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201</v>
      </c>
      <c r="AU158" s="253" t="s">
        <v>85</v>
      </c>
      <c r="AV158" s="14" t="s">
        <v>163</v>
      </c>
      <c r="AW158" s="14" t="s">
        <v>35</v>
      </c>
      <c r="AX158" s="14" t="s">
        <v>83</v>
      </c>
      <c r="AY158" s="253" t="s">
        <v>136</v>
      </c>
    </row>
    <row r="159" s="2" customFormat="1" ht="21.75" customHeight="1">
      <c r="A159" s="41"/>
      <c r="B159" s="42"/>
      <c r="C159" s="207" t="s">
        <v>262</v>
      </c>
      <c r="D159" s="207" t="s">
        <v>139</v>
      </c>
      <c r="E159" s="208" t="s">
        <v>289</v>
      </c>
      <c r="F159" s="209" t="s">
        <v>290</v>
      </c>
      <c r="G159" s="210" t="s">
        <v>222</v>
      </c>
      <c r="H159" s="211">
        <v>3.2320000000000002</v>
      </c>
      <c r="I159" s="212"/>
      <c r="J159" s="213">
        <f>ROUND(I159*H159,2)</f>
        <v>0</v>
      </c>
      <c r="K159" s="209" t="s">
        <v>197</v>
      </c>
      <c r="L159" s="47"/>
      <c r="M159" s="214" t="s">
        <v>19</v>
      </c>
      <c r="N159" s="215" t="s">
        <v>46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0.075999999999999998</v>
      </c>
      <c r="T159" s="217">
        <f>S159*H159</f>
        <v>0.24563200000000002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163</v>
      </c>
      <c r="AT159" s="218" t="s">
        <v>139</v>
      </c>
      <c r="AU159" s="218" t="s">
        <v>85</v>
      </c>
      <c r="AY159" s="20" t="s">
        <v>136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163</v>
      </c>
      <c r="BM159" s="218" t="s">
        <v>1844</v>
      </c>
    </row>
    <row r="160" s="2" customFormat="1">
      <c r="A160" s="41"/>
      <c r="B160" s="42"/>
      <c r="C160" s="43"/>
      <c r="D160" s="220" t="s">
        <v>145</v>
      </c>
      <c r="E160" s="43"/>
      <c r="F160" s="221" t="s">
        <v>292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145</v>
      </c>
      <c r="AU160" s="20" t="s">
        <v>85</v>
      </c>
    </row>
    <row r="161" s="2" customFormat="1">
      <c r="A161" s="41"/>
      <c r="B161" s="42"/>
      <c r="C161" s="43"/>
      <c r="D161" s="225" t="s">
        <v>146</v>
      </c>
      <c r="E161" s="43"/>
      <c r="F161" s="226" t="s">
        <v>293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146</v>
      </c>
      <c r="AU161" s="20" t="s">
        <v>85</v>
      </c>
    </row>
    <row r="162" s="15" customFormat="1">
      <c r="A162" s="15"/>
      <c r="B162" s="254"/>
      <c r="C162" s="255"/>
      <c r="D162" s="220" t="s">
        <v>201</v>
      </c>
      <c r="E162" s="256" t="s">
        <v>19</v>
      </c>
      <c r="F162" s="257" t="s">
        <v>1845</v>
      </c>
      <c r="G162" s="255"/>
      <c r="H162" s="256" t="s">
        <v>19</v>
      </c>
      <c r="I162" s="258"/>
      <c r="J162" s="255"/>
      <c r="K162" s="255"/>
      <c r="L162" s="259"/>
      <c r="M162" s="260"/>
      <c r="N162" s="261"/>
      <c r="O162" s="261"/>
      <c r="P162" s="261"/>
      <c r="Q162" s="261"/>
      <c r="R162" s="261"/>
      <c r="S162" s="261"/>
      <c r="T162" s="26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3" t="s">
        <v>201</v>
      </c>
      <c r="AU162" s="263" t="s">
        <v>85</v>
      </c>
      <c r="AV162" s="15" t="s">
        <v>83</v>
      </c>
      <c r="AW162" s="15" t="s">
        <v>35</v>
      </c>
      <c r="AX162" s="15" t="s">
        <v>75</v>
      </c>
      <c r="AY162" s="263" t="s">
        <v>136</v>
      </c>
    </row>
    <row r="163" s="13" customFormat="1">
      <c r="A163" s="13"/>
      <c r="B163" s="232"/>
      <c r="C163" s="233"/>
      <c r="D163" s="220" t="s">
        <v>201</v>
      </c>
      <c r="E163" s="234" t="s">
        <v>19</v>
      </c>
      <c r="F163" s="235" t="s">
        <v>1846</v>
      </c>
      <c r="G163" s="233"/>
      <c r="H163" s="236">
        <v>3.2320000000000002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201</v>
      </c>
      <c r="AU163" s="242" t="s">
        <v>85</v>
      </c>
      <c r="AV163" s="13" t="s">
        <v>85</v>
      </c>
      <c r="AW163" s="13" t="s">
        <v>35</v>
      </c>
      <c r="AX163" s="13" t="s">
        <v>83</v>
      </c>
      <c r="AY163" s="242" t="s">
        <v>136</v>
      </c>
    </row>
    <row r="164" s="2" customFormat="1" ht="24.15" customHeight="1">
      <c r="A164" s="41"/>
      <c r="B164" s="42"/>
      <c r="C164" s="207" t="s">
        <v>268</v>
      </c>
      <c r="D164" s="207" t="s">
        <v>139</v>
      </c>
      <c r="E164" s="208" t="s">
        <v>1847</v>
      </c>
      <c r="F164" s="209" t="s">
        <v>1848</v>
      </c>
      <c r="G164" s="210" t="s">
        <v>305</v>
      </c>
      <c r="H164" s="211">
        <v>11.800000000000001</v>
      </c>
      <c r="I164" s="212"/>
      <c r="J164" s="213">
        <f>ROUND(I164*H164,2)</f>
        <v>0</v>
      </c>
      <c r="K164" s="209" t="s">
        <v>197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0.012999999999999999</v>
      </c>
      <c r="T164" s="217">
        <f>S164*H164</f>
        <v>0.15340000000000001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163</v>
      </c>
      <c r="AT164" s="218" t="s">
        <v>139</v>
      </c>
      <c r="AU164" s="218" t="s">
        <v>85</v>
      </c>
      <c r="AY164" s="20" t="s">
        <v>136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163</v>
      </c>
      <c r="BM164" s="218" t="s">
        <v>1849</v>
      </c>
    </row>
    <row r="165" s="2" customFormat="1">
      <c r="A165" s="41"/>
      <c r="B165" s="42"/>
      <c r="C165" s="43"/>
      <c r="D165" s="220" t="s">
        <v>145</v>
      </c>
      <c r="E165" s="43"/>
      <c r="F165" s="221" t="s">
        <v>1850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85</v>
      </c>
    </row>
    <row r="166" s="2" customFormat="1">
      <c r="A166" s="41"/>
      <c r="B166" s="42"/>
      <c r="C166" s="43"/>
      <c r="D166" s="225" t="s">
        <v>146</v>
      </c>
      <c r="E166" s="43"/>
      <c r="F166" s="226" t="s">
        <v>1851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146</v>
      </c>
      <c r="AU166" s="20" t="s">
        <v>85</v>
      </c>
    </row>
    <row r="167" s="15" customFormat="1">
      <c r="A167" s="15"/>
      <c r="B167" s="254"/>
      <c r="C167" s="255"/>
      <c r="D167" s="220" t="s">
        <v>201</v>
      </c>
      <c r="E167" s="256" t="s">
        <v>19</v>
      </c>
      <c r="F167" s="257" t="s">
        <v>1817</v>
      </c>
      <c r="G167" s="255"/>
      <c r="H167" s="256" t="s">
        <v>19</v>
      </c>
      <c r="I167" s="258"/>
      <c r="J167" s="255"/>
      <c r="K167" s="255"/>
      <c r="L167" s="259"/>
      <c r="M167" s="260"/>
      <c r="N167" s="261"/>
      <c r="O167" s="261"/>
      <c r="P167" s="261"/>
      <c r="Q167" s="261"/>
      <c r="R167" s="261"/>
      <c r="S167" s="261"/>
      <c r="T167" s="26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3" t="s">
        <v>201</v>
      </c>
      <c r="AU167" s="263" t="s">
        <v>85</v>
      </c>
      <c r="AV167" s="15" t="s">
        <v>83</v>
      </c>
      <c r="AW167" s="15" t="s">
        <v>35</v>
      </c>
      <c r="AX167" s="15" t="s">
        <v>75</v>
      </c>
      <c r="AY167" s="263" t="s">
        <v>136</v>
      </c>
    </row>
    <row r="168" s="13" customFormat="1">
      <c r="A168" s="13"/>
      <c r="B168" s="232"/>
      <c r="C168" s="233"/>
      <c r="D168" s="220" t="s">
        <v>201</v>
      </c>
      <c r="E168" s="234" t="s">
        <v>19</v>
      </c>
      <c r="F168" s="235" t="s">
        <v>1852</v>
      </c>
      <c r="G168" s="233"/>
      <c r="H168" s="236">
        <v>7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201</v>
      </c>
      <c r="AU168" s="242" t="s">
        <v>85</v>
      </c>
      <c r="AV168" s="13" t="s">
        <v>85</v>
      </c>
      <c r="AW168" s="13" t="s">
        <v>35</v>
      </c>
      <c r="AX168" s="13" t="s">
        <v>75</v>
      </c>
      <c r="AY168" s="242" t="s">
        <v>136</v>
      </c>
    </row>
    <row r="169" s="15" customFormat="1">
      <c r="A169" s="15"/>
      <c r="B169" s="254"/>
      <c r="C169" s="255"/>
      <c r="D169" s="220" t="s">
        <v>201</v>
      </c>
      <c r="E169" s="256" t="s">
        <v>19</v>
      </c>
      <c r="F169" s="257" t="s">
        <v>1819</v>
      </c>
      <c r="G169" s="255"/>
      <c r="H169" s="256" t="s">
        <v>19</v>
      </c>
      <c r="I169" s="258"/>
      <c r="J169" s="255"/>
      <c r="K169" s="255"/>
      <c r="L169" s="259"/>
      <c r="M169" s="260"/>
      <c r="N169" s="261"/>
      <c r="O169" s="261"/>
      <c r="P169" s="261"/>
      <c r="Q169" s="261"/>
      <c r="R169" s="261"/>
      <c r="S169" s="261"/>
      <c r="T169" s="26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3" t="s">
        <v>201</v>
      </c>
      <c r="AU169" s="263" t="s">
        <v>85</v>
      </c>
      <c r="AV169" s="15" t="s">
        <v>83</v>
      </c>
      <c r="AW169" s="15" t="s">
        <v>35</v>
      </c>
      <c r="AX169" s="15" t="s">
        <v>75</v>
      </c>
      <c r="AY169" s="263" t="s">
        <v>136</v>
      </c>
    </row>
    <row r="170" s="13" customFormat="1">
      <c r="A170" s="13"/>
      <c r="B170" s="232"/>
      <c r="C170" s="233"/>
      <c r="D170" s="220" t="s">
        <v>201</v>
      </c>
      <c r="E170" s="234" t="s">
        <v>19</v>
      </c>
      <c r="F170" s="235" t="s">
        <v>1853</v>
      </c>
      <c r="G170" s="233"/>
      <c r="H170" s="236">
        <v>4.7999999999999998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201</v>
      </c>
      <c r="AU170" s="242" t="s">
        <v>85</v>
      </c>
      <c r="AV170" s="13" t="s">
        <v>85</v>
      </c>
      <c r="AW170" s="13" t="s">
        <v>35</v>
      </c>
      <c r="AX170" s="13" t="s">
        <v>75</v>
      </c>
      <c r="AY170" s="242" t="s">
        <v>136</v>
      </c>
    </row>
    <row r="171" s="14" customFormat="1">
      <c r="A171" s="14"/>
      <c r="B171" s="243"/>
      <c r="C171" s="244"/>
      <c r="D171" s="220" t="s">
        <v>201</v>
      </c>
      <c r="E171" s="245" t="s">
        <v>19</v>
      </c>
      <c r="F171" s="246" t="s">
        <v>205</v>
      </c>
      <c r="G171" s="244"/>
      <c r="H171" s="247">
        <v>11.800000000000001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201</v>
      </c>
      <c r="AU171" s="253" t="s">
        <v>85</v>
      </c>
      <c r="AV171" s="14" t="s">
        <v>163</v>
      </c>
      <c r="AW171" s="14" t="s">
        <v>35</v>
      </c>
      <c r="AX171" s="14" t="s">
        <v>83</v>
      </c>
      <c r="AY171" s="253" t="s">
        <v>136</v>
      </c>
    </row>
    <row r="172" s="2" customFormat="1" ht="24.15" customHeight="1">
      <c r="A172" s="41"/>
      <c r="B172" s="42"/>
      <c r="C172" s="207" t="s">
        <v>275</v>
      </c>
      <c r="D172" s="207" t="s">
        <v>139</v>
      </c>
      <c r="E172" s="208" t="s">
        <v>324</v>
      </c>
      <c r="F172" s="209" t="s">
        <v>325</v>
      </c>
      <c r="G172" s="210" t="s">
        <v>222</v>
      </c>
      <c r="H172" s="211">
        <v>31.489999999999998</v>
      </c>
      <c r="I172" s="212"/>
      <c r="J172" s="213">
        <f>ROUND(I172*H172,2)</f>
        <v>0</v>
      </c>
      <c r="K172" s="209" t="s">
        <v>197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0.068000000000000005</v>
      </c>
      <c r="T172" s="217">
        <f>S172*H172</f>
        <v>2.1413199999999999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163</v>
      </c>
      <c r="AT172" s="218" t="s">
        <v>139</v>
      </c>
      <c r="AU172" s="218" t="s">
        <v>85</v>
      </c>
      <c r="AY172" s="20" t="s">
        <v>136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1854</v>
      </c>
    </row>
    <row r="173" s="2" customFormat="1">
      <c r="A173" s="41"/>
      <c r="B173" s="42"/>
      <c r="C173" s="43"/>
      <c r="D173" s="220" t="s">
        <v>145</v>
      </c>
      <c r="E173" s="43"/>
      <c r="F173" s="221" t="s">
        <v>327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145</v>
      </c>
      <c r="AU173" s="20" t="s">
        <v>85</v>
      </c>
    </row>
    <row r="174" s="2" customFormat="1">
      <c r="A174" s="41"/>
      <c r="B174" s="42"/>
      <c r="C174" s="43"/>
      <c r="D174" s="225" t="s">
        <v>146</v>
      </c>
      <c r="E174" s="43"/>
      <c r="F174" s="226" t="s">
        <v>328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146</v>
      </c>
      <c r="AU174" s="20" t="s">
        <v>85</v>
      </c>
    </row>
    <row r="175" s="15" customFormat="1">
      <c r="A175" s="15"/>
      <c r="B175" s="254"/>
      <c r="C175" s="255"/>
      <c r="D175" s="220" t="s">
        <v>201</v>
      </c>
      <c r="E175" s="256" t="s">
        <v>19</v>
      </c>
      <c r="F175" s="257" t="s">
        <v>1855</v>
      </c>
      <c r="G175" s="255"/>
      <c r="H175" s="256" t="s">
        <v>19</v>
      </c>
      <c r="I175" s="258"/>
      <c r="J175" s="255"/>
      <c r="K175" s="255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201</v>
      </c>
      <c r="AU175" s="263" t="s">
        <v>85</v>
      </c>
      <c r="AV175" s="15" t="s">
        <v>83</v>
      </c>
      <c r="AW175" s="15" t="s">
        <v>35</v>
      </c>
      <c r="AX175" s="15" t="s">
        <v>75</v>
      </c>
      <c r="AY175" s="263" t="s">
        <v>136</v>
      </c>
    </row>
    <row r="176" s="13" customFormat="1">
      <c r="A176" s="13"/>
      <c r="B176" s="232"/>
      <c r="C176" s="233"/>
      <c r="D176" s="220" t="s">
        <v>201</v>
      </c>
      <c r="E176" s="234" t="s">
        <v>19</v>
      </c>
      <c r="F176" s="235" t="s">
        <v>1856</v>
      </c>
      <c r="G176" s="233"/>
      <c r="H176" s="236">
        <v>37.840000000000003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201</v>
      </c>
      <c r="AU176" s="242" t="s">
        <v>85</v>
      </c>
      <c r="AV176" s="13" t="s">
        <v>85</v>
      </c>
      <c r="AW176" s="13" t="s">
        <v>35</v>
      </c>
      <c r="AX176" s="13" t="s">
        <v>75</v>
      </c>
      <c r="AY176" s="242" t="s">
        <v>136</v>
      </c>
    </row>
    <row r="177" s="13" customFormat="1">
      <c r="A177" s="13"/>
      <c r="B177" s="232"/>
      <c r="C177" s="233"/>
      <c r="D177" s="220" t="s">
        <v>201</v>
      </c>
      <c r="E177" s="234" t="s">
        <v>19</v>
      </c>
      <c r="F177" s="235" t="s">
        <v>1857</v>
      </c>
      <c r="G177" s="233"/>
      <c r="H177" s="236">
        <v>-1.8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201</v>
      </c>
      <c r="AU177" s="242" t="s">
        <v>85</v>
      </c>
      <c r="AV177" s="13" t="s">
        <v>85</v>
      </c>
      <c r="AW177" s="13" t="s">
        <v>35</v>
      </c>
      <c r="AX177" s="13" t="s">
        <v>75</v>
      </c>
      <c r="AY177" s="242" t="s">
        <v>136</v>
      </c>
    </row>
    <row r="178" s="13" customFormat="1">
      <c r="A178" s="13"/>
      <c r="B178" s="232"/>
      <c r="C178" s="233"/>
      <c r="D178" s="220" t="s">
        <v>201</v>
      </c>
      <c r="E178" s="234" t="s">
        <v>19</v>
      </c>
      <c r="F178" s="235" t="s">
        <v>1858</v>
      </c>
      <c r="G178" s="233"/>
      <c r="H178" s="236">
        <v>0.92000000000000004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201</v>
      </c>
      <c r="AU178" s="242" t="s">
        <v>85</v>
      </c>
      <c r="AV178" s="13" t="s">
        <v>85</v>
      </c>
      <c r="AW178" s="13" t="s">
        <v>35</v>
      </c>
      <c r="AX178" s="13" t="s">
        <v>75</v>
      </c>
      <c r="AY178" s="242" t="s">
        <v>136</v>
      </c>
    </row>
    <row r="179" s="13" customFormat="1">
      <c r="A179" s="13"/>
      <c r="B179" s="232"/>
      <c r="C179" s="233"/>
      <c r="D179" s="220" t="s">
        <v>201</v>
      </c>
      <c r="E179" s="234" t="s">
        <v>19</v>
      </c>
      <c r="F179" s="235" t="s">
        <v>1859</v>
      </c>
      <c r="G179" s="233"/>
      <c r="H179" s="236">
        <v>-3.6000000000000001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201</v>
      </c>
      <c r="AU179" s="242" t="s">
        <v>85</v>
      </c>
      <c r="AV179" s="13" t="s">
        <v>85</v>
      </c>
      <c r="AW179" s="13" t="s">
        <v>35</v>
      </c>
      <c r="AX179" s="13" t="s">
        <v>75</v>
      </c>
      <c r="AY179" s="242" t="s">
        <v>136</v>
      </c>
    </row>
    <row r="180" s="13" customFormat="1">
      <c r="A180" s="13"/>
      <c r="B180" s="232"/>
      <c r="C180" s="233"/>
      <c r="D180" s="220" t="s">
        <v>201</v>
      </c>
      <c r="E180" s="234" t="s">
        <v>19</v>
      </c>
      <c r="F180" s="235" t="s">
        <v>1860</v>
      </c>
      <c r="G180" s="233"/>
      <c r="H180" s="236">
        <v>-2.3100000000000001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201</v>
      </c>
      <c r="AU180" s="242" t="s">
        <v>85</v>
      </c>
      <c r="AV180" s="13" t="s">
        <v>85</v>
      </c>
      <c r="AW180" s="13" t="s">
        <v>35</v>
      </c>
      <c r="AX180" s="13" t="s">
        <v>75</v>
      </c>
      <c r="AY180" s="242" t="s">
        <v>136</v>
      </c>
    </row>
    <row r="181" s="13" customFormat="1">
      <c r="A181" s="13"/>
      <c r="B181" s="232"/>
      <c r="C181" s="233"/>
      <c r="D181" s="220" t="s">
        <v>201</v>
      </c>
      <c r="E181" s="234" t="s">
        <v>19</v>
      </c>
      <c r="F181" s="235" t="s">
        <v>1861</v>
      </c>
      <c r="G181" s="233"/>
      <c r="H181" s="236">
        <v>0.71499999999999997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201</v>
      </c>
      <c r="AU181" s="242" t="s">
        <v>85</v>
      </c>
      <c r="AV181" s="13" t="s">
        <v>85</v>
      </c>
      <c r="AW181" s="13" t="s">
        <v>35</v>
      </c>
      <c r="AX181" s="13" t="s">
        <v>75</v>
      </c>
      <c r="AY181" s="242" t="s">
        <v>136</v>
      </c>
    </row>
    <row r="182" s="13" customFormat="1">
      <c r="A182" s="13"/>
      <c r="B182" s="232"/>
      <c r="C182" s="233"/>
      <c r="D182" s="220" t="s">
        <v>201</v>
      </c>
      <c r="E182" s="234" t="s">
        <v>19</v>
      </c>
      <c r="F182" s="235" t="s">
        <v>1862</v>
      </c>
      <c r="G182" s="233"/>
      <c r="H182" s="236">
        <v>-0.77000000000000002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201</v>
      </c>
      <c r="AU182" s="242" t="s">
        <v>85</v>
      </c>
      <c r="AV182" s="13" t="s">
        <v>85</v>
      </c>
      <c r="AW182" s="13" t="s">
        <v>35</v>
      </c>
      <c r="AX182" s="13" t="s">
        <v>75</v>
      </c>
      <c r="AY182" s="242" t="s">
        <v>136</v>
      </c>
    </row>
    <row r="183" s="13" customFormat="1">
      <c r="A183" s="13"/>
      <c r="B183" s="232"/>
      <c r="C183" s="233"/>
      <c r="D183" s="220" t="s">
        <v>201</v>
      </c>
      <c r="E183" s="234" t="s">
        <v>19</v>
      </c>
      <c r="F183" s="235" t="s">
        <v>1863</v>
      </c>
      <c r="G183" s="233"/>
      <c r="H183" s="236">
        <v>0.495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201</v>
      </c>
      <c r="AU183" s="242" t="s">
        <v>85</v>
      </c>
      <c r="AV183" s="13" t="s">
        <v>85</v>
      </c>
      <c r="AW183" s="13" t="s">
        <v>35</v>
      </c>
      <c r="AX183" s="13" t="s">
        <v>75</v>
      </c>
      <c r="AY183" s="242" t="s">
        <v>136</v>
      </c>
    </row>
    <row r="184" s="14" customFormat="1">
      <c r="A184" s="14"/>
      <c r="B184" s="243"/>
      <c r="C184" s="244"/>
      <c r="D184" s="220" t="s">
        <v>201</v>
      </c>
      <c r="E184" s="245" t="s">
        <v>19</v>
      </c>
      <c r="F184" s="246" t="s">
        <v>205</v>
      </c>
      <c r="G184" s="244"/>
      <c r="H184" s="247">
        <v>31.490000000000009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201</v>
      </c>
      <c r="AU184" s="253" t="s">
        <v>85</v>
      </c>
      <c r="AV184" s="14" t="s">
        <v>163</v>
      </c>
      <c r="AW184" s="14" t="s">
        <v>35</v>
      </c>
      <c r="AX184" s="14" t="s">
        <v>83</v>
      </c>
      <c r="AY184" s="253" t="s">
        <v>136</v>
      </c>
    </row>
    <row r="185" s="12" customFormat="1" ht="22.8" customHeight="1">
      <c r="A185" s="12"/>
      <c r="B185" s="191"/>
      <c r="C185" s="192"/>
      <c r="D185" s="193" t="s">
        <v>74</v>
      </c>
      <c r="E185" s="205" t="s">
        <v>330</v>
      </c>
      <c r="F185" s="205" t="s">
        <v>1431</v>
      </c>
      <c r="G185" s="192"/>
      <c r="H185" s="192"/>
      <c r="I185" s="195"/>
      <c r="J185" s="206">
        <f>BK185</f>
        <v>0</v>
      </c>
      <c r="K185" s="192"/>
      <c r="L185" s="197"/>
      <c r="M185" s="198"/>
      <c r="N185" s="199"/>
      <c r="O185" s="199"/>
      <c r="P185" s="200">
        <f>SUM(P186:P201)</f>
        <v>0</v>
      </c>
      <c r="Q185" s="199"/>
      <c r="R185" s="200">
        <f>SUM(R186:R201)</f>
        <v>0</v>
      </c>
      <c r="S185" s="199"/>
      <c r="T185" s="201">
        <f>SUM(T186:T201)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2" t="s">
        <v>83</v>
      </c>
      <c r="AT185" s="203" t="s">
        <v>74</v>
      </c>
      <c r="AU185" s="203" t="s">
        <v>83</v>
      </c>
      <c r="AY185" s="202" t="s">
        <v>136</v>
      </c>
      <c r="BK185" s="204">
        <f>SUM(BK186:BK201)</f>
        <v>0</v>
      </c>
    </row>
    <row r="186" s="2" customFormat="1" ht="24.15" customHeight="1">
      <c r="A186" s="41"/>
      <c r="B186" s="42"/>
      <c r="C186" s="207" t="s">
        <v>8</v>
      </c>
      <c r="D186" s="207" t="s">
        <v>139</v>
      </c>
      <c r="E186" s="208" t="s">
        <v>1432</v>
      </c>
      <c r="F186" s="209" t="s">
        <v>1433</v>
      </c>
      <c r="G186" s="210" t="s">
        <v>214</v>
      </c>
      <c r="H186" s="211">
        <v>4.0579999999999998</v>
      </c>
      <c r="I186" s="212"/>
      <c r="J186" s="213">
        <f>ROUND(I186*H186,2)</f>
        <v>0</v>
      </c>
      <c r="K186" s="209" t="s">
        <v>197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139</v>
      </c>
      <c r="AU186" s="218" t="s">
        <v>85</v>
      </c>
      <c r="AY186" s="20" t="s">
        <v>136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1864</v>
      </c>
    </row>
    <row r="187" s="2" customFormat="1">
      <c r="A187" s="41"/>
      <c r="B187" s="42"/>
      <c r="C187" s="43"/>
      <c r="D187" s="220" t="s">
        <v>145</v>
      </c>
      <c r="E187" s="43"/>
      <c r="F187" s="221" t="s">
        <v>1435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145</v>
      </c>
      <c r="AU187" s="20" t="s">
        <v>85</v>
      </c>
    </row>
    <row r="188" s="2" customFormat="1">
      <c r="A188" s="41"/>
      <c r="B188" s="42"/>
      <c r="C188" s="43"/>
      <c r="D188" s="225" t="s">
        <v>146</v>
      </c>
      <c r="E188" s="43"/>
      <c r="F188" s="226" t="s">
        <v>1436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146</v>
      </c>
      <c r="AU188" s="20" t="s">
        <v>85</v>
      </c>
    </row>
    <row r="189" s="2" customFormat="1" ht="24.15" customHeight="1">
      <c r="A189" s="41"/>
      <c r="B189" s="42"/>
      <c r="C189" s="207" t="s">
        <v>288</v>
      </c>
      <c r="D189" s="207" t="s">
        <v>139</v>
      </c>
      <c r="E189" s="208" t="s">
        <v>339</v>
      </c>
      <c r="F189" s="209" t="s">
        <v>340</v>
      </c>
      <c r="G189" s="210" t="s">
        <v>214</v>
      </c>
      <c r="H189" s="211">
        <v>4.0579999999999998</v>
      </c>
      <c r="I189" s="212"/>
      <c r="J189" s="213">
        <f>ROUND(I189*H189,2)</f>
        <v>0</v>
      </c>
      <c r="K189" s="209" t="s">
        <v>197</v>
      </c>
      <c r="L189" s="47"/>
      <c r="M189" s="214" t="s">
        <v>19</v>
      </c>
      <c r="N189" s="215" t="s">
        <v>46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163</v>
      </c>
      <c r="AT189" s="218" t="s">
        <v>139</v>
      </c>
      <c r="AU189" s="218" t="s">
        <v>85</v>
      </c>
      <c r="AY189" s="20" t="s">
        <v>136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163</v>
      </c>
      <c r="BM189" s="218" t="s">
        <v>1865</v>
      </c>
    </row>
    <row r="190" s="2" customFormat="1">
      <c r="A190" s="41"/>
      <c r="B190" s="42"/>
      <c r="C190" s="43"/>
      <c r="D190" s="220" t="s">
        <v>145</v>
      </c>
      <c r="E190" s="43"/>
      <c r="F190" s="221" t="s">
        <v>342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145</v>
      </c>
      <c r="AU190" s="20" t="s">
        <v>85</v>
      </c>
    </row>
    <row r="191" s="2" customFormat="1">
      <c r="A191" s="41"/>
      <c r="B191" s="42"/>
      <c r="C191" s="43"/>
      <c r="D191" s="225" t="s">
        <v>146</v>
      </c>
      <c r="E191" s="43"/>
      <c r="F191" s="226" t="s">
        <v>343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146</v>
      </c>
      <c r="AU191" s="20" t="s">
        <v>85</v>
      </c>
    </row>
    <row r="192" s="2" customFormat="1" ht="24.15" customHeight="1">
      <c r="A192" s="41"/>
      <c r="B192" s="42"/>
      <c r="C192" s="207" t="s">
        <v>295</v>
      </c>
      <c r="D192" s="207" t="s">
        <v>139</v>
      </c>
      <c r="E192" s="208" t="s">
        <v>344</v>
      </c>
      <c r="F192" s="209" t="s">
        <v>345</v>
      </c>
      <c r="G192" s="210" t="s">
        <v>214</v>
      </c>
      <c r="H192" s="211">
        <v>109.566</v>
      </c>
      <c r="I192" s="212"/>
      <c r="J192" s="213">
        <f>ROUND(I192*H192,2)</f>
        <v>0</v>
      </c>
      <c r="K192" s="209" t="s">
        <v>197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139</v>
      </c>
      <c r="AU192" s="218" t="s">
        <v>85</v>
      </c>
      <c r="AY192" s="20" t="s">
        <v>136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1866</v>
      </c>
    </row>
    <row r="193" s="2" customFormat="1">
      <c r="A193" s="41"/>
      <c r="B193" s="42"/>
      <c r="C193" s="43"/>
      <c r="D193" s="220" t="s">
        <v>145</v>
      </c>
      <c r="E193" s="43"/>
      <c r="F193" s="221" t="s">
        <v>347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145</v>
      </c>
      <c r="AU193" s="20" t="s">
        <v>85</v>
      </c>
    </row>
    <row r="194" s="2" customFormat="1">
      <c r="A194" s="41"/>
      <c r="B194" s="42"/>
      <c r="C194" s="43"/>
      <c r="D194" s="225" t="s">
        <v>146</v>
      </c>
      <c r="E194" s="43"/>
      <c r="F194" s="226" t="s">
        <v>348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146</v>
      </c>
      <c r="AU194" s="20" t="s">
        <v>85</v>
      </c>
    </row>
    <row r="195" s="13" customFormat="1">
      <c r="A195" s="13"/>
      <c r="B195" s="232"/>
      <c r="C195" s="233"/>
      <c r="D195" s="220" t="s">
        <v>201</v>
      </c>
      <c r="E195" s="233"/>
      <c r="F195" s="235" t="s">
        <v>1867</v>
      </c>
      <c r="G195" s="233"/>
      <c r="H195" s="236">
        <v>109.566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201</v>
      </c>
      <c r="AU195" s="242" t="s">
        <v>85</v>
      </c>
      <c r="AV195" s="13" t="s">
        <v>85</v>
      </c>
      <c r="AW195" s="13" t="s">
        <v>4</v>
      </c>
      <c r="AX195" s="13" t="s">
        <v>83</v>
      </c>
      <c r="AY195" s="242" t="s">
        <v>136</v>
      </c>
    </row>
    <row r="196" s="2" customFormat="1" ht="37.8" customHeight="1">
      <c r="A196" s="41"/>
      <c r="B196" s="42"/>
      <c r="C196" s="207" t="s">
        <v>302</v>
      </c>
      <c r="D196" s="207" t="s">
        <v>139</v>
      </c>
      <c r="E196" s="208" t="s">
        <v>1440</v>
      </c>
      <c r="F196" s="209" t="s">
        <v>1441</v>
      </c>
      <c r="G196" s="210" t="s">
        <v>214</v>
      </c>
      <c r="H196" s="211">
        <v>4.0579999999999998</v>
      </c>
      <c r="I196" s="212"/>
      <c r="J196" s="213">
        <f>ROUND(I196*H196,2)</f>
        <v>0</v>
      </c>
      <c r="K196" s="209" t="s">
        <v>197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163</v>
      </c>
      <c r="AT196" s="218" t="s">
        <v>139</v>
      </c>
      <c r="AU196" s="218" t="s">
        <v>85</v>
      </c>
      <c r="AY196" s="20" t="s">
        <v>136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1868</v>
      </c>
    </row>
    <row r="197" s="2" customFormat="1">
      <c r="A197" s="41"/>
      <c r="B197" s="42"/>
      <c r="C197" s="43"/>
      <c r="D197" s="220" t="s">
        <v>145</v>
      </c>
      <c r="E197" s="43"/>
      <c r="F197" s="221" t="s">
        <v>1443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145</v>
      </c>
      <c r="AU197" s="20" t="s">
        <v>85</v>
      </c>
    </row>
    <row r="198" s="2" customFormat="1">
      <c r="A198" s="41"/>
      <c r="B198" s="42"/>
      <c r="C198" s="43"/>
      <c r="D198" s="225" t="s">
        <v>146</v>
      </c>
      <c r="E198" s="43"/>
      <c r="F198" s="226" t="s">
        <v>1444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146</v>
      </c>
      <c r="AU198" s="20" t="s">
        <v>85</v>
      </c>
    </row>
    <row r="199" s="2" customFormat="1" ht="24.15" customHeight="1">
      <c r="A199" s="41"/>
      <c r="B199" s="42"/>
      <c r="C199" s="207" t="s">
        <v>310</v>
      </c>
      <c r="D199" s="207" t="s">
        <v>139</v>
      </c>
      <c r="E199" s="208" t="s">
        <v>1445</v>
      </c>
      <c r="F199" s="209" t="s">
        <v>1446</v>
      </c>
      <c r="G199" s="210" t="s">
        <v>214</v>
      </c>
      <c r="H199" s="211">
        <v>4.0579999999999998</v>
      </c>
      <c r="I199" s="212"/>
      <c r="J199" s="213">
        <f>ROUND(I199*H199,2)</f>
        <v>0</v>
      </c>
      <c r="K199" s="209" t="s">
        <v>197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163</v>
      </c>
      <c r="AT199" s="218" t="s">
        <v>139</v>
      </c>
      <c r="AU199" s="218" t="s">
        <v>85</v>
      </c>
      <c r="AY199" s="20" t="s">
        <v>136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1869</v>
      </c>
    </row>
    <row r="200" s="2" customFormat="1">
      <c r="A200" s="41"/>
      <c r="B200" s="42"/>
      <c r="C200" s="43"/>
      <c r="D200" s="220" t="s">
        <v>145</v>
      </c>
      <c r="E200" s="43"/>
      <c r="F200" s="221" t="s">
        <v>1448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145</v>
      </c>
      <c r="AU200" s="20" t="s">
        <v>85</v>
      </c>
    </row>
    <row r="201" s="2" customFormat="1">
      <c r="A201" s="41"/>
      <c r="B201" s="42"/>
      <c r="C201" s="43"/>
      <c r="D201" s="225" t="s">
        <v>146</v>
      </c>
      <c r="E201" s="43"/>
      <c r="F201" s="226" t="s">
        <v>1449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146</v>
      </c>
      <c r="AU201" s="20" t="s">
        <v>85</v>
      </c>
    </row>
    <row r="202" s="12" customFormat="1" ht="22.8" customHeight="1">
      <c r="A202" s="12"/>
      <c r="B202" s="191"/>
      <c r="C202" s="192"/>
      <c r="D202" s="193" t="s">
        <v>74</v>
      </c>
      <c r="E202" s="205" t="s">
        <v>356</v>
      </c>
      <c r="F202" s="205" t="s">
        <v>357</v>
      </c>
      <c r="G202" s="192"/>
      <c r="H202" s="192"/>
      <c r="I202" s="195"/>
      <c r="J202" s="206">
        <f>BK202</f>
        <v>0</v>
      </c>
      <c r="K202" s="192"/>
      <c r="L202" s="197"/>
      <c r="M202" s="198"/>
      <c r="N202" s="199"/>
      <c r="O202" s="199"/>
      <c r="P202" s="200">
        <f>SUM(P203:P205)</f>
        <v>0</v>
      </c>
      <c r="Q202" s="199"/>
      <c r="R202" s="200">
        <f>SUM(R203:R205)</f>
        <v>0</v>
      </c>
      <c r="S202" s="199"/>
      <c r="T202" s="201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2" t="s">
        <v>83</v>
      </c>
      <c r="AT202" s="203" t="s">
        <v>74</v>
      </c>
      <c r="AU202" s="203" t="s">
        <v>83</v>
      </c>
      <c r="AY202" s="202" t="s">
        <v>136</v>
      </c>
      <c r="BK202" s="204">
        <f>SUM(BK203:BK205)</f>
        <v>0</v>
      </c>
    </row>
    <row r="203" s="2" customFormat="1" ht="21.75" customHeight="1">
      <c r="A203" s="41"/>
      <c r="B203" s="42"/>
      <c r="C203" s="207" t="s">
        <v>316</v>
      </c>
      <c r="D203" s="207" t="s">
        <v>139</v>
      </c>
      <c r="E203" s="208" t="s">
        <v>1870</v>
      </c>
      <c r="F203" s="209" t="s">
        <v>1871</v>
      </c>
      <c r="G203" s="210" t="s">
        <v>214</v>
      </c>
      <c r="H203" s="211">
        <v>0.52100000000000002</v>
      </c>
      <c r="I203" s="212"/>
      <c r="J203" s="213">
        <f>ROUND(I203*H203,2)</f>
        <v>0</v>
      </c>
      <c r="K203" s="209" t="s">
        <v>197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139</v>
      </c>
      <c r="AU203" s="218" t="s">
        <v>85</v>
      </c>
      <c r="AY203" s="20" t="s">
        <v>136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1872</v>
      </c>
    </row>
    <row r="204" s="2" customFormat="1">
      <c r="A204" s="41"/>
      <c r="B204" s="42"/>
      <c r="C204" s="43"/>
      <c r="D204" s="220" t="s">
        <v>145</v>
      </c>
      <c r="E204" s="43"/>
      <c r="F204" s="221" t="s">
        <v>1873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145</v>
      </c>
      <c r="AU204" s="20" t="s">
        <v>85</v>
      </c>
    </row>
    <row r="205" s="2" customFormat="1">
      <c r="A205" s="41"/>
      <c r="B205" s="42"/>
      <c r="C205" s="43"/>
      <c r="D205" s="225" t="s">
        <v>146</v>
      </c>
      <c r="E205" s="43"/>
      <c r="F205" s="226" t="s">
        <v>1874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146</v>
      </c>
      <c r="AU205" s="20" t="s">
        <v>85</v>
      </c>
    </row>
    <row r="206" s="12" customFormat="1" ht="25.92" customHeight="1">
      <c r="A206" s="12"/>
      <c r="B206" s="191"/>
      <c r="C206" s="192"/>
      <c r="D206" s="193" t="s">
        <v>74</v>
      </c>
      <c r="E206" s="194" t="s">
        <v>364</v>
      </c>
      <c r="F206" s="194" t="s">
        <v>365</v>
      </c>
      <c r="G206" s="192"/>
      <c r="H206" s="192"/>
      <c r="I206" s="195"/>
      <c r="J206" s="196">
        <f>BK206</f>
        <v>0</v>
      </c>
      <c r="K206" s="192"/>
      <c r="L206" s="197"/>
      <c r="M206" s="198"/>
      <c r="N206" s="199"/>
      <c r="O206" s="199"/>
      <c r="P206" s="200">
        <f>P207+P224+P261+P310+P329+P350+P412+P449+P468</f>
        <v>0</v>
      </c>
      <c r="Q206" s="199"/>
      <c r="R206" s="200">
        <f>R207+R224+R261+R310+R329+R350+R412+R449+R468</f>
        <v>1.2310273500000002</v>
      </c>
      <c r="S206" s="199"/>
      <c r="T206" s="201">
        <f>T207+T224+T261+T310+T329+T350+T412+T449+T468</f>
        <v>0.24538610999999999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2" t="s">
        <v>85</v>
      </c>
      <c r="AT206" s="203" t="s">
        <v>74</v>
      </c>
      <c r="AU206" s="203" t="s">
        <v>75</v>
      </c>
      <c r="AY206" s="202" t="s">
        <v>136</v>
      </c>
      <c r="BK206" s="204">
        <f>BK207+BK224+BK261+BK310+BK329+BK350+BK412+BK449+BK468</f>
        <v>0</v>
      </c>
    </row>
    <row r="207" s="12" customFormat="1" ht="22.8" customHeight="1">
      <c r="A207" s="12"/>
      <c r="B207" s="191"/>
      <c r="C207" s="192"/>
      <c r="D207" s="193" t="s">
        <v>74</v>
      </c>
      <c r="E207" s="205" t="s">
        <v>366</v>
      </c>
      <c r="F207" s="205" t="s">
        <v>367</v>
      </c>
      <c r="G207" s="192"/>
      <c r="H207" s="192"/>
      <c r="I207" s="195"/>
      <c r="J207" s="206">
        <f>BK207</f>
        <v>0</v>
      </c>
      <c r="K207" s="192"/>
      <c r="L207" s="197"/>
      <c r="M207" s="198"/>
      <c r="N207" s="199"/>
      <c r="O207" s="199"/>
      <c r="P207" s="200">
        <f>SUM(P208:P223)</f>
        <v>0</v>
      </c>
      <c r="Q207" s="199"/>
      <c r="R207" s="200">
        <f>SUM(R208:R223)</f>
        <v>0.0023999999999999998</v>
      </c>
      <c r="S207" s="199"/>
      <c r="T207" s="201">
        <f>SUM(T208:T223)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85</v>
      </c>
      <c r="AT207" s="203" t="s">
        <v>74</v>
      </c>
      <c r="AU207" s="203" t="s">
        <v>83</v>
      </c>
      <c r="AY207" s="202" t="s">
        <v>136</v>
      </c>
      <c r="BK207" s="204">
        <f>SUM(BK208:BK223)</f>
        <v>0</v>
      </c>
    </row>
    <row r="208" s="2" customFormat="1" ht="16.5" customHeight="1">
      <c r="A208" s="41"/>
      <c r="B208" s="42"/>
      <c r="C208" s="207" t="s">
        <v>323</v>
      </c>
      <c r="D208" s="207" t="s">
        <v>139</v>
      </c>
      <c r="E208" s="208" t="s">
        <v>1875</v>
      </c>
      <c r="F208" s="209" t="s">
        <v>1876</v>
      </c>
      <c r="G208" s="210" t="s">
        <v>305</v>
      </c>
      <c r="H208" s="211">
        <v>4.7999999999999998</v>
      </c>
      <c r="I208" s="212"/>
      <c r="J208" s="213">
        <f>ROUND(I208*H208,2)</f>
        <v>0</v>
      </c>
      <c r="K208" s="209" t="s">
        <v>197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0.00050000000000000001</v>
      </c>
      <c r="R208" s="216">
        <f>Q208*H208</f>
        <v>0.0023999999999999998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310</v>
      </c>
      <c r="AT208" s="218" t="s">
        <v>139</v>
      </c>
      <c r="AU208" s="218" t="s">
        <v>85</v>
      </c>
      <c r="AY208" s="20" t="s">
        <v>136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310</v>
      </c>
      <c r="BM208" s="218" t="s">
        <v>1877</v>
      </c>
    </row>
    <row r="209" s="2" customFormat="1">
      <c r="A209" s="41"/>
      <c r="B209" s="42"/>
      <c r="C209" s="43"/>
      <c r="D209" s="220" t="s">
        <v>145</v>
      </c>
      <c r="E209" s="43"/>
      <c r="F209" s="221" t="s">
        <v>1878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145</v>
      </c>
      <c r="AU209" s="20" t="s">
        <v>85</v>
      </c>
    </row>
    <row r="210" s="2" customFormat="1">
      <c r="A210" s="41"/>
      <c r="B210" s="42"/>
      <c r="C210" s="43"/>
      <c r="D210" s="225" t="s">
        <v>146</v>
      </c>
      <c r="E210" s="43"/>
      <c r="F210" s="226" t="s">
        <v>1879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146</v>
      </c>
      <c r="AU210" s="20" t="s">
        <v>85</v>
      </c>
    </row>
    <row r="211" s="15" customFormat="1">
      <c r="A211" s="15"/>
      <c r="B211" s="254"/>
      <c r="C211" s="255"/>
      <c r="D211" s="220" t="s">
        <v>201</v>
      </c>
      <c r="E211" s="256" t="s">
        <v>19</v>
      </c>
      <c r="F211" s="257" t="s">
        <v>1819</v>
      </c>
      <c r="G211" s="255"/>
      <c r="H211" s="256" t="s">
        <v>19</v>
      </c>
      <c r="I211" s="258"/>
      <c r="J211" s="255"/>
      <c r="K211" s="255"/>
      <c r="L211" s="259"/>
      <c r="M211" s="260"/>
      <c r="N211" s="261"/>
      <c r="O211" s="261"/>
      <c r="P211" s="261"/>
      <c r="Q211" s="261"/>
      <c r="R211" s="261"/>
      <c r="S211" s="261"/>
      <c r="T211" s="262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3" t="s">
        <v>201</v>
      </c>
      <c r="AU211" s="263" t="s">
        <v>85</v>
      </c>
      <c r="AV211" s="15" t="s">
        <v>83</v>
      </c>
      <c r="AW211" s="15" t="s">
        <v>35</v>
      </c>
      <c r="AX211" s="15" t="s">
        <v>75</v>
      </c>
      <c r="AY211" s="263" t="s">
        <v>136</v>
      </c>
    </row>
    <row r="212" s="13" customFormat="1">
      <c r="A212" s="13"/>
      <c r="B212" s="232"/>
      <c r="C212" s="233"/>
      <c r="D212" s="220" t="s">
        <v>201</v>
      </c>
      <c r="E212" s="234" t="s">
        <v>19</v>
      </c>
      <c r="F212" s="235" t="s">
        <v>1853</v>
      </c>
      <c r="G212" s="233"/>
      <c r="H212" s="236">
        <v>4.7999999999999998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201</v>
      </c>
      <c r="AU212" s="242" t="s">
        <v>85</v>
      </c>
      <c r="AV212" s="13" t="s">
        <v>85</v>
      </c>
      <c r="AW212" s="13" t="s">
        <v>35</v>
      </c>
      <c r="AX212" s="13" t="s">
        <v>83</v>
      </c>
      <c r="AY212" s="242" t="s">
        <v>136</v>
      </c>
    </row>
    <row r="213" s="2" customFormat="1" ht="16.5" customHeight="1">
      <c r="A213" s="41"/>
      <c r="B213" s="42"/>
      <c r="C213" s="207" t="s">
        <v>332</v>
      </c>
      <c r="D213" s="207" t="s">
        <v>139</v>
      </c>
      <c r="E213" s="208" t="s">
        <v>1880</v>
      </c>
      <c r="F213" s="209" t="s">
        <v>1881</v>
      </c>
      <c r="G213" s="210" t="s">
        <v>258</v>
      </c>
      <c r="H213" s="211">
        <v>2</v>
      </c>
      <c r="I213" s="212"/>
      <c r="J213" s="213">
        <f>ROUND(I213*H213,2)</f>
        <v>0</v>
      </c>
      <c r="K213" s="209" t="s">
        <v>197</v>
      </c>
      <c r="L213" s="47"/>
      <c r="M213" s="214" t="s">
        <v>19</v>
      </c>
      <c r="N213" s="215" t="s">
        <v>46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310</v>
      </c>
      <c r="AT213" s="218" t="s">
        <v>139</v>
      </c>
      <c r="AU213" s="218" t="s">
        <v>85</v>
      </c>
      <c r="AY213" s="20" t="s">
        <v>136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310</v>
      </c>
      <c r="BM213" s="218" t="s">
        <v>1882</v>
      </c>
    </row>
    <row r="214" s="2" customFormat="1">
      <c r="A214" s="41"/>
      <c r="B214" s="42"/>
      <c r="C214" s="43"/>
      <c r="D214" s="220" t="s">
        <v>145</v>
      </c>
      <c r="E214" s="43"/>
      <c r="F214" s="221" t="s">
        <v>1883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145</v>
      </c>
      <c r="AU214" s="20" t="s">
        <v>85</v>
      </c>
    </row>
    <row r="215" s="2" customFormat="1">
      <c r="A215" s="41"/>
      <c r="B215" s="42"/>
      <c r="C215" s="43"/>
      <c r="D215" s="225" t="s">
        <v>146</v>
      </c>
      <c r="E215" s="43"/>
      <c r="F215" s="226" t="s">
        <v>1884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146</v>
      </c>
      <c r="AU215" s="20" t="s">
        <v>85</v>
      </c>
    </row>
    <row r="216" s="2" customFormat="1" ht="21.75" customHeight="1">
      <c r="A216" s="41"/>
      <c r="B216" s="42"/>
      <c r="C216" s="207" t="s">
        <v>338</v>
      </c>
      <c r="D216" s="207" t="s">
        <v>139</v>
      </c>
      <c r="E216" s="208" t="s">
        <v>1885</v>
      </c>
      <c r="F216" s="209" t="s">
        <v>1886</v>
      </c>
      <c r="G216" s="210" t="s">
        <v>305</v>
      </c>
      <c r="H216" s="211">
        <v>4.7999999999999998</v>
      </c>
      <c r="I216" s="212"/>
      <c r="J216" s="213">
        <f>ROUND(I216*H216,2)</f>
        <v>0</v>
      </c>
      <c r="K216" s="209" t="s">
        <v>197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310</v>
      </c>
      <c r="AT216" s="218" t="s">
        <v>139</v>
      </c>
      <c r="AU216" s="218" t="s">
        <v>85</v>
      </c>
      <c r="AY216" s="20" t="s">
        <v>136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310</v>
      </c>
      <c r="BM216" s="218" t="s">
        <v>1887</v>
      </c>
    </row>
    <row r="217" s="2" customFormat="1">
      <c r="A217" s="41"/>
      <c r="B217" s="42"/>
      <c r="C217" s="43"/>
      <c r="D217" s="220" t="s">
        <v>145</v>
      </c>
      <c r="E217" s="43"/>
      <c r="F217" s="221" t="s">
        <v>1888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145</v>
      </c>
      <c r="AU217" s="20" t="s">
        <v>85</v>
      </c>
    </row>
    <row r="218" s="2" customFormat="1">
      <c r="A218" s="41"/>
      <c r="B218" s="42"/>
      <c r="C218" s="43"/>
      <c r="D218" s="225" t="s">
        <v>146</v>
      </c>
      <c r="E218" s="43"/>
      <c r="F218" s="226" t="s">
        <v>1889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146</v>
      </c>
      <c r="AU218" s="20" t="s">
        <v>85</v>
      </c>
    </row>
    <row r="219" s="15" customFormat="1">
      <c r="A219" s="15"/>
      <c r="B219" s="254"/>
      <c r="C219" s="255"/>
      <c r="D219" s="220" t="s">
        <v>201</v>
      </c>
      <c r="E219" s="256" t="s">
        <v>19</v>
      </c>
      <c r="F219" s="257" t="s">
        <v>1819</v>
      </c>
      <c r="G219" s="255"/>
      <c r="H219" s="256" t="s">
        <v>19</v>
      </c>
      <c r="I219" s="258"/>
      <c r="J219" s="255"/>
      <c r="K219" s="255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201</v>
      </c>
      <c r="AU219" s="263" t="s">
        <v>85</v>
      </c>
      <c r="AV219" s="15" t="s">
        <v>83</v>
      </c>
      <c r="AW219" s="15" t="s">
        <v>35</v>
      </c>
      <c r="AX219" s="15" t="s">
        <v>75</v>
      </c>
      <c r="AY219" s="263" t="s">
        <v>136</v>
      </c>
    </row>
    <row r="220" s="13" customFormat="1">
      <c r="A220" s="13"/>
      <c r="B220" s="232"/>
      <c r="C220" s="233"/>
      <c r="D220" s="220" t="s">
        <v>201</v>
      </c>
      <c r="E220" s="234" t="s">
        <v>19</v>
      </c>
      <c r="F220" s="235" t="s">
        <v>1853</v>
      </c>
      <c r="G220" s="233"/>
      <c r="H220" s="236">
        <v>4.7999999999999998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201</v>
      </c>
      <c r="AU220" s="242" t="s">
        <v>85</v>
      </c>
      <c r="AV220" s="13" t="s">
        <v>85</v>
      </c>
      <c r="AW220" s="13" t="s">
        <v>35</v>
      </c>
      <c r="AX220" s="13" t="s">
        <v>83</v>
      </c>
      <c r="AY220" s="242" t="s">
        <v>136</v>
      </c>
    </row>
    <row r="221" s="2" customFormat="1" ht="24.15" customHeight="1">
      <c r="A221" s="41"/>
      <c r="B221" s="42"/>
      <c r="C221" s="207" t="s">
        <v>7</v>
      </c>
      <c r="D221" s="207" t="s">
        <v>139</v>
      </c>
      <c r="E221" s="208" t="s">
        <v>381</v>
      </c>
      <c r="F221" s="209" t="s">
        <v>382</v>
      </c>
      <c r="G221" s="210" t="s">
        <v>214</v>
      </c>
      <c r="H221" s="211">
        <v>0.002</v>
      </c>
      <c r="I221" s="212"/>
      <c r="J221" s="213">
        <f>ROUND(I221*H221,2)</f>
        <v>0</v>
      </c>
      <c r="K221" s="209" t="s">
        <v>197</v>
      </c>
      <c r="L221" s="47"/>
      <c r="M221" s="214" t="s">
        <v>19</v>
      </c>
      <c r="N221" s="215" t="s">
        <v>46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310</v>
      </c>
      <c r="AT221" s="218" t="s">
        <v>139</v>
      </c>
      <c r="AU221" s="218" t="s">
        <v>85</v>
      </c>
      <c r="AY221" s="20" t="s">
        <v>136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310</v>
      </c>
      <c r="BM221" s="218" t="s">
        <v>1890</v>
      </c>
    </row>
    <row r="222" s="2" customFormat="1">
      <c r="A222" s="41"/>
      <c r="B222" s="42"/>
      <c r="C222" s="43"/>
      <c r="D222" s="220" t="s">
        <v>145</v>
      </c>
      <c r="E222" s="43"/>
      <c r="F222" s="221" t="s">
        <v>384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145</v>
      </c>
      <c r="AU222" s="20" t="s">
        <v>85</v>
      </c>
    </row>
    <row r="223" s="2" customFormat="1">
      <c r="A223" s="41"/>
      <c r="B223" s="42"/>
      <c r="C223" s="43"/>
      <c r="D223" s="225" t="s">
        <v>146</v>
      </c>
      <c r="E223" s="43"/>
      <c r="F223" s="226" t="s">
        <v>385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146</v>
      </c>
      <c r="AU223" s="20" t="s">
        <v>85</v>
      </c>
    </row>
    <row r="224" s="12" customFormat="1" ht="22.8" customHeight="1">
      <c r="A224" s="12"/>
      <c r="B224" s="191"/>
      <c r="C224" s="192"/>
      <c r="D224" s="193" t="s">
        <v>74</v>
      </c>
      <c r="E224" s="205" t="s">
        <v>386</v>
      </c>
      <c r="F224" s="205" t="s">
        <v>387</v>
      </c>
      <c r="G224" s="192"/>
      <c r="H224" s="192"/>
      <c r="I224" s="195"/>
      <c r="J224" s="206">
        <f>BK224</f>
        <v>0</v>
      </c>
      <c r="K224" s="192"/>
      <c r="L224" s="197"/>
      <c r="M224" s="198"/>
      <c r="N224" s="199"/>
      <c r="O224" s="199"/>
      <c r="P224" s="200">
        <f>SUM(P225:P260)</f>
        <v>0</v>
      </c>
      <c r="Q224" s="199"/>
      <c r="R224" s="200">
        <f>SUM(R225:R260)</f>
        <v>0.0144</v>
      </c>
      <c r="S224" s="199"/>
      <c r="T224" s="201">
        <f>SUM(T225:T260)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2" t="s">
        <v>85</v>
      </c>
      <c r="AT224" s="203" t="s">
        <v>74</v>
      </c>
      <c r="AU224" s="203" t="s">
        <v>83</v>
      </c>
      <c r="AY224" s="202" t="s">
        <v>136</v>
      </c>
      <c r="BK224" s="204">
        <f>SUM(BK225:BK260)</f>
        <v>0</v>
      </c>
    </row>
    <row r="225" s="2" customFormat="1" ht="24.15" customHeight="1">
      <c r="A225" s="41"/>
      <c r="B225" s="42"/>
      <c r="C225" s="207" t="s">
        <v>350</v>
      </c>
      <c r="D225" s="207" t="s">
        <v>139</v>
      </c>
      <c r="E225" s="208" t="s">
        <v>1891</v>
      </c>
      <c r="F225" s="209" t="s">
        <v>1892</v>
      </c>
      <c r="G225" s="210" t="s">
        <v>305</v>
      </c>
      <c r="H225" s="211">
        <v>14</v>
      </c>
      <c r="I225" s="212"/>
      <c r="J225" s="213">
        <f>ROUND(I225*H225,2)</f>
        <v>0</v>
      </c>
      <c r="K225" s="209" t="s">
        <v>197</v>
      </c>
      <c r="L225" s="47"/>
      <c r="M225" s="214" t="s">
        <v>19</v>
      </c>
      <c r="N225" s="215" t="s">
        <v>46</v>
      </c>
      <c r="O225" s="87"/>
      <c r="P225" s="216">
        <f>O225*H225</f>
        <v>0</v>
      </c>
      <c r="Q225" s="216">
        <v>0.00084999999999999995</v>
      </c>
      <c r="R225" s="216">
        <f>Q225*H225</f>
        <v>0.011899999999999999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310</v>
      </c>
      <c r="AT225" s="218" t="s">
        <v>139</v>
      </c>
      <c r="AU225" s="218" t="s">
        <v>85</v>
      </c>
      <c r="AY225" s="20" t="s">
        <v>136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310</v>
      </c>
      <c r="BM225" s="218" t="s">
        <v>1893</v>
      </c>
    </row>
    <row r="226" s="2" customFormat="1">
      <c r="A226" s="41"/>
      <c r="B226" s="42"/>
      <c r="C226" s="43"/>
      <c r="D226" s="220" t="s">
        <v>145</v>
      </c>
      <c r="E226" s="43"/>
      <c r="F226" s="221" t="s">
        <v>1894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145</v>
      </c>
      <c r="AU226" s="20" t="s">
        <v>85</v>
      </c>
    </row>
    <row r="227" s="2" customFormat="1">
      <c r="A227" s="41"/>
      <c r="B227" s="42"/>
      <c r="C227" s="43"/>
      <c r="D227" s="225" t="s">
        <v>146</v>
      </c>
      <c r="E227" s="43"/>
      <c r="F227" s="226" t="s">
        <v>1895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146</v>
      </c>
      <c r="AU227" s="20" t="s">
        <v>85</v>
      </c>
    </row>
    <row r="228" s="15" customFormat="1">
      <c r="A228" s="15"/>
      <c r="B228" s="254"/>
      <c r="C228" s="255"/>
      <c r="D228" s="220" t="s">
        <v>201</v>
      </c>
      <c r="E228" s="256" t="s">
        <v>19</v>
      </c>
      <c r="F228" s="257" t="s">
        <v>1896</v>
      </c>
      <c r="G228" s="255"/>
      <c r="H228" s="256" t="s">
        <v>19</v>
      </c>
      <c r="I228" s="258"/>
      <c r="J228" s="255"/>
      <c r="K228" s="255"/>
      <c r="L228" s="259"/>
      <c r="M228" s="260"/>
      <c r="N228" s="261"/>
      <c r="O228" s="261"/>
      <c r="P228" s="261"/>
      <c r="Q228" s="261"/>
      <c r="R228" s="261"/>
      <c r="S228" s="261"/>
      <c r="T228" s="262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3" t="s">
        <v>201</v>
      </c>
      <c r="AU228" s="263" t="s">
        <v>85</v>
      </c>
      <c r="AV228" s="15" t="s">
        <v>83</v>
      </c>
      <c r="AW228" s="15" t="s">
        <v>35</v>
      </c>
      <c r="AX228" s="15" t="s">
        <v>75</v>
      </c>
      <c r="AY228" s="263" t="s">
        <v>136</v>
      </c>
    </row>
    <row r="229" s="13" customFormat="1">
      <c r="A229" s="13"/>
      <c r="B229" s="232"/>
      <c r="C229" s="233"/>
      <c r="D229" s="220" t="s">
        <v>201</v>
      </c>
      <c r="E229" s="234" t="s">
        <v>19</v>
      </c>
      <c r="F229" s="235" t="s">
        <v>1852</v>
      </c>
      <c r="G229" s="233"/>
      <c r="H229" s="236">
        <v>7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201</v>
      </c>
      <c r="AU229" s="242" t="s">
        <v>85</v>
      </c>
      <c r="AV229" s="13" t="s">
        <v>85</v>
      </c>
      <c r="AW229" s="13" t="s">
        <v>35</v>
      </c>
      <c r="AX229" s="13" t="s">
        <v>75</v>
      </c>
      <c r="AY229" s="242" t="s">
        <v>136</v>
      </c>
    </row>
    <row r="230" s="15" customFormat="1">
      <c r="A230" s="15"/>
      <c r="B230" s="254"/>
      <c r="C230" s="255"/>
      <c r="D230" s="220" t="s">
        <v>201</v>
      </c>
      <c r="E230" s="256" t="s">
        <v>19</v>
      </c>
      <c r="F230" s="257" t="s">
        <v>1897</v>
      </c>
      <c r="G230" s="255"/>
      <c r="H230" s="256" t="s">
        <v>19</v>
      </c>
      <c r="I230" s="258"/>
      <c r="J230" s="255"/>
      <c r="K230" s="255"/>
      <c r="L230" s="259"/>
      <c r="M230" s="260"/>
      <c r="N230" s="261"/>
      <c r="O230" s="261"/>
      <c r="P230" s="261"/>
      <c r="Q230" s="261"/>
      <c r="R230" s="261"/>
      <c r="S230" s="261"/>
      <c r="T230" s="26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3" t="s">
        <v>201</v>
      </c>
      <c r="AU230" s="263" t="s">
        <v>85</v>
      </c>
      <c r="AV230" s="15" t="s">
        <v>83</v>
      </c>
      <c r="AW230" s="15" t="s">
        <v>35</v>
      </c>
      <c r="AX230" s="15" t="s">
        <v>75</v>
      </c>
      <c r="AY230" s="263" t="s">
        <v>136</v>
      </c>
    </row>
    <row r="231" s="13" customFormat="1">
      <c r="A231" s="13"/>
      <c r="B231" s="232"/>
      <c r="C231" s="233"/>
      <c r="D231" s="220" t="s">
        <v>201</v>
      </c>
      <c r="E231" s="234" t="s">
        <v>19</v>
      </c>
      <c r="F231" s="235" t="s">
        <v>1852</v>
      </c>
      <c r="G231" s="233"/>
      <c r="H231" s="236">
        <v>7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201</v>
      </c>
      <c r="AU231" s="242" t="s">
        <v>85</v>
      </c>
      <c r="AV231" s="13" t="s">
        <v>85</v>
      </c>
      <c r="AW231" s="13" t="s">
        <v>35</v>
      </c>
      <c r="AX231" s="13" t="s">
        <v>75</v>
      </c>
      <c r="AY231" s="242" t="s">
        <v>136</v>
      </c>
    </row>
    <row r="232" s="14" customFormat="1">
      <c r="A232" s="14"/>
      <c r="B232" s="243"/>
      <c r="C232" s="244"/>
      <c r="D232" s="220" t="s">
        <v>201</v>
      </c>
      <c r="E232" s="245" t="s">
        <v>19</v>
      </c>
      <c r="F232" s="246" t="s">
        <v>205</v>
      </c>
      <c r="G232" s="244"/>
      <c r="H232" s="247">
        <v>14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201</v>
      </c>
      <c r="AU232" s="253" t="s">
        <v>85</v>
      </c>
      <c r="AV232" s="14" t="s">
        <v>163</v>
      </c>
      <c r="AW232" s="14" t="s">
        <v>35</v>
      </c>
      <c r="AX232" s="14" t="s">
        <v>83</v>
      </c>
      <c r="AY232" s="253" t="s">
        <v>136</v>
      </c>
    </row>
    <row r="233" s="2" customFormat="1" ht="24.15" customHeight="1">
      <c r="A233" s="41"/>
      <c r="B233" s="42"/>
      <c r="C233" s="207" t="s">
        <v>358</v>
      </c>
      <c r="D233" s="207" t="s">
        <v>139</v>
      </c>
      <c r="E233" s="208" t="s">
        <v>1898</v>
      </c>
      <c r="F233" s="209" t="s">
        <v>1899</v>
      </c>
      <c r="G233" s="210" t="s">
        <v>141</v>
      </c>
      <c r="H233" s="211">
        <v>1</v>
      </c>
      <c r="I233" s="212"/>
      <c r="J233" s="213">
        <f>ROUND(I233*H233,2)</f>
        <v>0</v>
      </c>
      <c r="K233" s="209" t="s">
        <v>197</v>
      </c>
      <c r="L233" s="47"/>
      <c r="M233" s="214" t="s">
        <v>19</v>
      </c>
      <c r="N233" s="215" t="s">
        <v>46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310</v>
      </c>
      <c r="AT233" s="218" t="s">
        <v>139</v>
      </c>
      <c r="AU233" s="218" t="s">
        <v>85</v>
      </c>
      <c r="AY233" s="20" t="s">
        <v>136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310</v>
      </c>
      <c r="BM233" s="218" t="s">
        <v>1900</v>
      </c>
    </row>
    <row r="234" s="2" customFormat="1">
      <c r="A234" s="41"/>
      <c r="B234" s="42"/>
      <c r="C234" s="43"/>
      <c r="D234" s="220" t="s">
        <v>145</v>
      </c>
      <c r="E234" s="43"/>
      <c r="F234" s="221" t="s">
        <v>1901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145</v>
      </c>
      <c r="AU234" s="20" t="s">
        <v>85</v>
      </c>
    </row>
    <row r="235" s="2" customFormat="1">
      <c r="A235" s="41"/>
      <c r="B235" s="42"/>
      <c r="C235" s="43"/>
      <c r="D235" s="225" t="s">
        <v>146</v>
      </c>
      <c r="E235" s="43"/>
      <c r="F235" s="226" t="s">
        <v>1902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146</v>
      </c>
      <c r="AU235" s="20" t="s">
        <v>85</v>
      </c>
    </row>
    <row r="236" s="2" customFormat="1" ht="24.15" customHeight="1">
      <c r="A236" s="41"/>
      <c r="B236" s="42"/>
      <c r="C236" s="207" t="s">
        <v>368</v>
      </c>
      <c r="D236" s="207" t="s">
        <v>139</v>
      </c>
      <c r="E236" s="208" t="s">
        <v>1903</v>
      </c>
      <c r="F236" s="209" t="s">
        <v>1904</v>
      </c>
      <c r="G236" s="210" t="s">
        <v>141</v>
      </c>
      <c r="H236" s="211">
        <v>1</v>
      </c>
      <c r="I236" s="212"/>
      <c r="J236" s="213">
        <f>ROUND(I236*H236,2)</f>
        <v>0</v>
      </c>
      <c r="K236" s="209" t="s">
        <v>197</v>
      </c>
      <c r="L236" s="47"/>
      <c r="M236" s="214" t="s">
        <v>19</v>
      </c>
      <c r="N236" s="215" t="s">
        <v>46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310</v>
      </c>
      <c r="AT236" s="218" t="s">
        <v>139</v>
      </c>
      <c r="AU236" s="218" t="s">
        <v>85</v>
      </c>
      <c r="AY236" s="20" t="s">
        <v>136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83</v>
      </c>
      <c r="BK236" s="219">
        <f>ROUND(I236*H236,2)</f>
        <v>0</v>
      </c>
      <c r="BL236" s="20" t="s">
        <v>310</v>
      </c>
      <c r="BM236" s="218" t="s">
        <v>1905</v>
      </c>
    </row>
    <row r="237" s="2" customFormat="1">
      <c r="A237" s="41"/>
      <c r="B237" s="42"/>
      <c r="C237" s="43"/>
      <c r="D237" s="220" t="s">
        <v>145</v>
      </c>
      <c r="E237" s="43"/>
      <c r="F237" s="221" t="s">
        <v>1906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145</v>
      </c>
      <c r="AU237" s="20" t="s">
        <v>85</v>
      </c>
    </row>
    <row r="238" s="2" customFormat="1">
      <c r="A238" s="41"/>
      <c r="B238" s="42"/>
      <c r="C238" s="43"/>
      <c r="D238" s="225" t="s">
        <v>146</v>
      </c>
      <c r="E238" s="43"/>
      <c r="F238" s="226" t="s">
        <v>1907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146</v>
      </c>
      <c r="AU238" s="20" t="s">
        <v>85</v>
      </c>
    </row>
    <row r="239" s="2" customFormat="1" ht="37.8" customHeight="1">
      <c r="A239" s="41"/>
      <c r="B239" s="42"/>
      <c r="C239" s="207" t="s">
        <v>374</v>
      </c>
      <c r="D239" s="207" t="s">
        <v>139</v>
      </c>
      <c r="E239" s="208" t="s">
        <v>1908</v>
      </c>
      <c r="F239" s="209" t="s">
        <v>1909</v>
      </c>
      <c r="G239" s="210" t="s">
        <v>305</v>
      </c>
      <c r="H239" s="211">
        <v>14</v>
      </c>
      <c r="I239" s="212"/>
      <c r="J239" s="213">
        <f>ROUND(I239*H239,2)</f>
        <v>0</v>
      </c>
      <c r="K239" s="209" t="s">
        <v>197</v>
      </c>
      <c r="L239" s="47"/>
      <c r="M239" s="214" t="s">
        <v>19</v>
      </c>
      <c r="N239" s="215" t="s">
        <v>46</v>
      </c>
      <c r="O239" s="87"/>
      <c r="P239" s="216">
        <f>O239*H239</f>
        <v>0</v>
      </c>
      <c r="Q239" s="216">
        <v>0.00011</v>
      </c>
      <c r="R239" s="216">
        <f>Q239*H239</f>
        <v>0.0015400000000000001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310</v>
      </c>
      <c r="AT239" s="218" t="s">
        <v>139</v>
      </c>
      <c r="AU239" s="218" t="s">
        <v>85</v>
      </c>
      <c r="AY239" s="20" t="s">
        <v>136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310</v>
      </c>
      <c r="BM239" s="218" t="s">
        <v>1910</v>
      </c>
    </row>
    <row r="240" s="2" customFormat="1">
      <c r="A240" s="41"/>
      <c r="B240" s="42"/>
      <c r="C240" s="43"/>
      <c r="D240" s="220" t="s">
        <v>145</v>
      </c>
      <c r="E240" s="43"/>
      <c r="F240" s="221" t="s">
        <v>1911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145</v>
      </c>
      <c r="AU240" s="20" t="s">
        <v>85</v>
      </c>
    </row>
    <row r="241" s="2" customFormat="1">
      <c r="A241" s="41"/>
      <c r="B241" s="42"/>
      <c r="C241" s="43"/>
      <c r="D241" s="225" t="s">
        <v>146</v>
      </c>
      <c r="E241" s="43"/>
      <c r="F241" s="226" t="s">
        <v>1912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146</v>
      </c>
      <c r="AU241" s="20" t="s">
        <v>85</v>
      </c>
    </row>
    <row r="242" s="15" customFormat="1">
      <c r="A242" s="15"/>
      <c r="B242" s="254"/>
      <c r="C242" s="255"/>
      <c r="D242" s="220" t="s">
        <v>201</v>
      </c>
      <c r="E242" s="256" t="s">
        <v>19</v>
      </c>
      <c r="F242" s="257" t="s">
        <v>1896</v>
      </c>
      <c r="G242" s="255"/>
      <c r="H242" s="256" t="s">
        <v>19</v>
      </c>
      <c r="I242" s="258"/>
      <c r="J242" s="255"/>
      <c r="K242" s="255"/>
      <c r="L242" s="259"/>
      <c r="M242" s="260"/>
      <c r="N242" s="261"/>
      <c r="O242" s="261"/>
      <c r="P242" s="261"/>
      <c r="Q242" s="261"/>
      <c r="R242" s="261"/>
      <c r="S242" s="261"/>
      <c r="T242" s="262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3" t="s">
        <v>201</v>
      </c>
      <c r="AU242" s="263" t="s">
        <v>85</v>
      </c>
      <c r="AV242" s="15" t="s">
        <v>83</v>
      </c>
      <c r="AW242" s="15" t="s">
        <v>35</v>
      </c>
      <c r="AX242" s="15" t="s">
        <v>75</v>
      </c>
      <c r="AY242" s="263" t="s">
        <v>136</v>
      </c>
    </row>
    <row r="243" s="13" customFormat="1">
      <c r="A243" s="13"/>
      <c r="B243" s="232"/>
      <c r="C243" s="233"/>
      <c r="D243" s="220" t="s">
        <v>201</v>
      </c>
      <c r="E243" s="234" t="s">
        <v>19</v>
      </c>
      <c r="F243" s="235" t="s">
        <v>1852</v>
      </c>
      <c r="G243" s="233"/>
      <c r="H243" s="236">
        <v>7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201</v>
      </c>
      <c r="AU243" s="242" t="s">
        <v>85</v>
      </c>
      <c r="AV243" s="13" t="s">
        <v>85</v>
      </c>
      <c r="AW243" s="13" t="s">
        <v>35</v>
      </c>
      <c r="AX243" s="13" t="s">
        <v>75</v>
      </c>
      <c r="AY243" s="242" t="s">
        <v>136</v>
      </c>
    </row>
    <row r="244" s="15" customFormat="1">
      <c r="A244" s="15"/>
      <c r="B244" s="254"/>
      <c r="C244" s="255"/>
      <c r="D244" s="220" t="s">
        <v>201</v>
      </c>
      <c r="E244" s="256" t="s">
        <v>19</v>
      </c>
      <c r="F244" s="257" t="s">
        <v>1897</v>
      </c>
      <c r="G244" s="255"/>
      <c r="H244" s="256" t="s">
        <v>19</v>
      </c>
      <c r="I244" s="258"/>
      <c r="J244" s="255"/>
      <c r="K244" s="255"/>
      <c r="L244" s="259"/>
      <c r="M244" s="260"/>
      <c r="N244" s="261"/>
      <c r="O244" s="261"/>
      <c r="P244" s="261"/>
      <c r="Q244" s="261"/>
      <c r="R244" s="261"/>
      <c r="S244" s="261"/>
      <c r="T244" s="26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3" t="s">
        <v>201</v>
      </c>
      <c r="AU244" s="263" t="s">
        <v>85</v>
      </c>
      <c r="AV244" s="15" t="s">
        <v>83</v>
      </c>
      <c r="AW244" s="15" t="s">
        <v>35</v>
      </c>
      <c r="AX244" s="15" t="s">
        <v>75</v>
      </c>
      <c r="AY244" s="263" t="s">
        <v>136</v>
      </c>
    </row>
    <row r="245" s="13" customFormat="1">
      <c r="A245" s="13"/>
      <c r="B245" s="232"/>
      <c r="C245" s="233"/>
      <c r="D245" s="220" t="s">
        <v>201</v>
      </c>
      <c r="E245" s="234" t="s">
        <v>19</v>
      </c>
      <c r="F245" s="235" t="s">
        <v>1852</v>
      </c>
      <c r="G245" s="233"/>
      <c r="H245" s="236">
        <v>7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201</v>
      </c>
      <c r="AU245" s="242" t="s">
        <v>85</v>
      </c>
      <c r="AV245" s="13" t="s">
        <v>85</v>
      </c>
      <c r="AW245" s="13" t="s">
        <v>35</v>
      </c>
      <c r="AX245" s="13" t="s">
        <v>75</v>
      </c>
      <c r="AY245" s="242" t="s">
        <v>136</v>
      </c>
    </row>
    <row r="246" s="14" customFormat="1">
      <c r="A246" s="14"/>
      <c r="B246" s="243"/>
      <c r="C246" s="244"/>
      <c r="D246" s="220" t="s">
        <v>201</v>
      </c>
      <c r="E246" s="245" t="s">
        <v>19</v>
      </c>
      <c r="F246" s="246" t="s">
        <v>205</v>
      </c>
      <c r="G246" s="244"/>
      <c r="H246" s="247">
        <v>14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201</v>
      </c>
      <c r="AU246" s="253" t="s">
        <v>85</v>
      </c>
      <c r="AV246" s="14" t="s">
        <v>163</v>
      </c>
      <c r="AW246" s="14" t="s">
        <v>35</v>
      </c>
      <c r="AX246" s="14" t="s">
        <v>83</v>
      </c>
      <c r="AY246" s="253" t="s">
        <v>136</v>
      </c>
    </row>
    <row r="247" s="2" customFormat="1" ht="21.75" customHeight="1">
      <c r="A247" s="41"/>
      <c r="B247" s="42"/>
      <c r="C247" s="207" t="s">
        <v>380</v>
      </c>
      <c r="D247" s="207" t="s">
        <v>139</v>
      </c>
      <c r="E247" s="208" t="s">
        <v>1913</v>
      </c>
      <c r="F247" s="209" t="s">
        <v>1914</v>
      </c>
      <c r="G247" s="210" t="s">
        <v>258</v>
      </c>
      <c r="H247" s="211">
        <v>4</v>
      </c>
      <c r="I247" s="212"/>
      <c r="J247" s="213">
        <f>ROUND(I247*H247,2)</f>
        <v>0</v>
      </c>
      <c r="K247" s="209" t="s">
        <v>197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0.00017000000000000001</v>
      </c>
      <c r="R247" s="216">
        <f>Q247*H247</f>
        <v>0.00068000000000000005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310</v>
      </c>
      <c r="AT247" s="218" t="s">
        <v>139</v>
      </c>
      <c r="AU247" s="218" t="s">
        <v>85</v>
      </c>
      <c r="AY247" s="20" t="s">
        <v>136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310</v>
      </c>
      <c r="BM247" s="218" t="s">
        <v>1915</v>
      </c>
    </row>
    <row r="248" s="2" customFormat="1">
      <c r="A248" s="41"/>
      <c r="B248" s="42"/>
      <c r="C248" s="43"/>
      <c r="D248" s="220" t="s">
        <v>145</v>
      </c>
      <c r="E248" s="43"/>
      <c r="F248" s="221" t="s">
        <v>1916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145</v>
      </c>
      <c r="AU248" s="20" t="s">
        <v>85</v>
      </c>
    </row>
    <row r="249" s="2" customFormat="1">
      <c r="A249" s="41"/>
      <c r="B249" s="42"/>
      <c r="C249" s="43"/>
      <c r="D249" s="225" t="s">
        <v>146</v>
      </c>
      <c r="E249" s="43"/>
      <c r="F249" s="226" t="s">
        <v>1917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146</v>
      </c>
      <c r="AU249" s="20" t="s">
        <v>85</v>
      </c>
    </row>
    <row r="250" s="2" customFormat="1" ht="24.15" customHeight="1">
      <c r="A250" s="41"/>
      <c r="B250" s="42"/>
      <c r="C250" s="207" t="s">
        <v>388</v>
      </c>
      <c r="D250" s="207" t="s">
        <v>139</v>
      </c>
      <c r="E250" s="208" t="s">
        <v>1918</v>
      </c>
      <c r="F250" s="209" t="s">
        <v>1919</v>
      </c>
      <c r="G250" s="210" t="s">
        <v>305</v>
      </c>
      <c r="H250" s="211">
        <v>14</v>
      </c>
      <c r="I250" s="212"/>
      <c r="J250" s="213">
        <f>ROUND(I250*H250,2)</f>
        <v>0</v>
      </c>
      <c r="K250" s="209" t="s">
        <v>197</v>
      </c>
      <c r="L250" s="47"/>
      <c r="M250" s="214" t="s">
        <v>19</v>
      </c>
      <c r="N250" s="215" t="s">
        <v>46</v>
      </c>
      <c r="O250" s="87"/>
      <c r="P250" s="216">
        <f>O250*H250</f>
        <v>0</v>
      </c>
      <c r="Q250" s="216">
        <v>2.0000000000000002E-05</v>
      </c>
      <c r="R250" s="216">
        <f>Q250*H250</f>
        <v>0.00028000000000000003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310</v>
      </c>
      <c r="AT250" s="218" t="s">
        <v>139</v>
      </c>
      <c r="AU250" s="218" t="s">
        <v>85</v>
      </c>
      <c r="AY250" s="20" t="s">
        <v>136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310</v>
      </c>
      <c r="BM250" s="218" t="s">
        <v>1920</v>
      </c>
    </row>
    <row r="251" s="2" customFormat="1">
      <c r="A251" s="41"/>
      <c r="B251" s="42"/>
      <c r="C251" s="43"/>
      <c r="D251" s="220" t="s">
        <v>145</v>
      </c>
      <c r="E251" s="43"/>
      <c r="F251" s="221" t="s">
        <v>1921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145</v>
      </c>
      <c r="AU251" s="20" t="s">
        <v>85</v>
      </c>
    </row>
    <row r="252" s="2" customFormat="1">
      <c r="A252" s="41"/>
      <c r="B252" s="42"/>
      <c r="C252" s="43"/>
      <c r="D252" s="225" t="s">
        <v>146</v>
      </c>
      <c r="E252" s="43"/>
      <c r="F252" s="226" t="s">
        <v>1922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146</v>
      </c>
      <c r="AU252" s="20" t="s">
        <v>85</v>
      </c>
    </row>
    <row r="253" s="15" customFormat="1">
      <c r="A253" s="15"/>
      <c r="B253" s="254"/>
      <c r="C253" s="255"/>
      <c r="D253" s="220" t="s">
        <v>201</v>
      </c>
      <c r="E253" s="256" t="s">
        <v>19</v>
      </c>
      <c r="F253" s="257" t="s">
        <v>1896</v>
      </c>
      <c r="G253" s="255"/>
      <c r="H253" s="256" t="s">
        <v>19</v>
      </c>
      <c r="I253" s="258"/>
      <c r="J253" s="255"/>
      <c r="K253" s="255"/>
      <c r="L253" s="259"/>
      <c r="M253" s="260"/>
      <c r="N253" s="261"/>
      <c r="O253" s="261"/>
      <c r="P253" s="261"/>
      <c r="Q253" s="261"/>
      <c r="R253" s="261"/>
      <c r="S253" s="261"/>
      <c r="T253" s="262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3" t="s">
        <v>201</v>
      </c>
      <c r="AU253" s="263" t="s">
        <v>85</v>
      </c>
      <c r="AV253" s="15" t="s">
        <v>83</v>
      </c>
      <c r="AW253" s="15" t="s">
        <v>35</v>
      </c>
      <c r="AX253" s="15" t="s">
        <v>75</v>
      </c>
      <c r="AY253" s="263" t="s">
        <v>136</v>
      </c>
    </row>
    <row r="254" s="13" customFormat="1">
      <c r="A254" s="13"/>
      <c r="B254" s="232"/>
      <c r="C254" s="233"/>
      <c r="D254" s="220" t="s">
        <v>201</v>
      </c>
      <c r="E254" s="234" t="s">
        <v>19</v>
      </c>
      <c r="F254" s="235" t="s">
        <v>1852</v>
      </c>
      <c r="G254" s="233"/>
      <c r="H254" s="236">
        <v>7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201</v>
      </c>
      <c r="AU254" s="242" t="s">
        <v>85</v>
      </c>
      <c r="AV254" s="13" t="s">
        <v>85</v>
      </c>
      <c r="AW254" s="13" t="s">
        <v>35</v>
      </c>
      <c r="AX254" s="13" t="s">
        <v>75</v>
      </c>
      <c r="AY254" s="242" t="s">
        <v>136</v>
      </c>
    </row>
    <row r="255" s="15" customFormat="1">
      <c r="A255" s="15"/>
      <c r="B255" s="254"/>
      <c r="C255" s="255"/>
      <c r="D255" s="220" t="s">
        <v>201</v>
      </c>
      <c r="E255" s="256" t="s">
        <v>19</v>
      </c>
      <c r="F255" s="257" t="s">
        <v>1897</v>
      </c>
      <c r="G255" s="255"/>
      <c r="H255" s="256" t="s">
        <v>19</v>
      </c>
      <c r="I255" s="258"/>
      <c r="J255" s="255"/>
      <c r="K255" s="255"/>
      <c r="L255" s="259"/>
      <c r="M255" s="260"/>
      <c r="N255" s="261"/>
      <c r="O255" s="261"/>
      <c r="P255" s="261"/>
      <c r="Q255" s="261"/>
      <c r="R255" s="261"/>
      <c r="S255" s="261"/>
      <c r="T255" s="26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3" t="s">
        <v>201</v>
      </c>
      <c r="AU255" s="263" t="s">
        <v>85</v>
      </c>
      <c r="AV255" s="15" t="s">
        <v>83</v>
      </c>
      <c r="AW255" s="15" t="s">
        <v>35</v>
      </c>
      <c r="AX255" s="15" t="s">
        <v>75</v>
      </c>
      <c r="AY255" s="263" t="s">
        <v>136</v>
      </c>
    </row>
    <row r="256" s="13" customFormat="1">
      <c r="A256" s="13"/>
      <c r="B256" s="232"/>
      <c r="C256" s="233"/>
      <c r="D256" s="220" t="s">
        <v>201</v>
      </c>
      <c r="E256" s="234" t="s">
        <v>19</v>
      </c>
      <c r="F256" s="235" t="s">
        <v>1852</v>
      </c>
      <c r="G256" s="233"/>
      <c r="H256" s="236">
        <v>7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201</v>
      </c>
      <c r="AU256" s="242" t="s">
        <v>85</v>
      </c>
      <c r="AV256" s="13" t="s">
        <v>85</v>
      </c>
      <c r="AW256" s="13" t="s">
        <v>35</v>
      </c>
      <c r="AX256" s="13" t="s">
        <v>75</v>
      </c>
      <c r="AY256" s="242" t="s">
        <v>136</v>
      </c>
    </row>
    <row r="257" s="14" customFormat="1">
      <c r="A257" s="14"/>
      <c r="B257" s="243"/>
      <c r="C257" s="244"/>
      <c r="D257" s="220" t="s">
        <v>201</v>
      </c>
      <c r="E257" s="245" t="s">
        <v>19</v>
      </c>
      <c r="F257" s="246" t="s">
        <v>205</v>
      </c>
      <c r="G257" s="244"/>
      <c r="H257" s="247">
        <v>14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201</v>
      </c>
      <c r="AU257" s="253" t="s">
        <v>85</v>
      </c>
      <c r="AV257" s="14" t="s">
        <v>163</v>
      </c>
      <c r="AW257" s="14" t="s">
        <v>35</v>
      </c>
      <c r="AX257" s="14" t="s">
        <v>83</v>
      </c>
      <c r="AY257" s="253" t="s">
        <v>136</v>
      </c>
    </row>
    <row r="258" s="2" customFormat="1" ht="24.15" customHeight="1">
      <c r="A258" s="41"/>
      <c r="B258" s="42"/>
      <c r="C258" s="207" t="s">
        <v>394</v>
      </c>
      <c r="D258" s="207" t="s">
        <v>139</v>
      </c>
      <c r="E258" s="208" t="s">
        <v>422</v>
      </c>
      <c r="F258" s="209" t="s">
        <v>423</v>
      </c>
      <c r="G258" s="210" t="s">
        <v>214</v>
      </c>
      <c r="H258" s="211">
        <v>0.014</v>
      </c>
      <c r="I258" s="212"/>
      <c r="J258" s="213">
        <f>ROUND(I258*H258,2)</f>
        <v>0</v>
      </c>
      <c r="K258" s="209" t="s">
        <v>197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310</v>
      </c>
      <c r="AT258" s="218" t="s">
        <v>139</v>
      </c>
      <c r="AU258" s="218" t="s">
        <v>85</v>
      </c>
      <c r="AY258" s="20" t="s">
        <v>136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310</v>
      </c>
      <c r="BM258" s="218" t="s">
        <v>1923</v>
      </c>
    </row>
    <row r="259" s="2" customFormat="1">
      <c r="A259" s="41"/>
      <c r="B259" s="42"/>
      <c r="C259" s="43"/>
      <c r="D259" s="220" t="s">
        <v>145</v>
      </c>
      <c r="E259" s="43"/>
      <c r="F259" s="221" t="s">
        <v>425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145</v>
      </c>
      <c r="AU259" s="20" t="s">
        <v>85</v>
      </c>
    </row>
    <row r="260" s="2" customFormat="1">
      <c r="A260" s="41"/>
      <c r="B260" s="42"/>
      <c r="C260" s="43"/>
      <c r="D260" s="225" t="s">
        <v>146</v>
      </c>
      <c r="E260" s="43"/>
      <c r="F260" s="226" t="s">
        <v>426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146</v>
      </c>
      <c r="AU260" s="20" t="s">
        <v>85</v>
      </c>
    </row>
    <row r="261" s="12" customFormat="1" ht="22.8" customHeight="1">
      <c r="A261" s="12"/>
      <c r="B261" s="191"/>
      <c r="C261" s="192"/>
      <c r="D261" s="193" t="s">
        <v>74</v>
      </c>
      <c r="E261" s="205" t="s">
        <v>427</v>
      </c>
      <c r="F261" s="205" t="s">
        <v>428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SUM(P262:P309)</f>
        <v>0</v>
      </c>
      <c r="Q261" s="199"/>
      <c r="R261" s="200">
        <f>SUM(R262:R309)</f>
        <v>0.053220000000000003</v>
      </c>
      <c r="S261" s="199"/>
      <c r="T261" s="201">
        <f>SUM(T262:T309)</f>
        <v>0.090760000000000007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85</v>
      </c>
      <c r="AT261" s="203" t="s">
        <v>74</v>
      </c>
      <c r="AU261" s="203" t="s">
        <v>83</v>
      </c>
      <c r="AY261" s="202" t="s">
        <v>136</v>
      </c>
      <c r="BK261" s="204">
        <f>SUM(BK262:BK309)</f>
        <v>0</v>
      </c>
    </row>
    <row r="262" s="2" customFormat="1" ht="16.5" customHeight="1">
      <c r="A262" s="41"/>
      <c r="B262" s="42"/>
      <c r="C262" s="207" t="s">
        <v>400</v>
      </c>
      <c r="D262" s="207" t="s">
        <v>139</v>
      </c>
      <c r="E262" s="208" t="s">
        <v>1924</v>
      </c>
      <c r="F262" s="209" t="s">
        <v>1925</v>
      </c>
      <c r="G262" s="210" t="s">
        <v>141</v>
      </c>
      <c r="H262" s="211">
        <v>2</v>
      </c>
      <c r="I262" s="212"/>
      <c r="J262" s="213">
        <f>ROUND(I262*H262,2)</f>
        <v>0</v>
      </c>
      <c r="K262" s="209" t="s">
        <v>197</v>
      </c>
      <c r="L262" s="47"/>
      <c r="M262" s="214" t="s">
        <v>19</v>
      </c>
      <c r="N262" s="215" t="s">
        <v>46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0.034200000000000001</v>
      </c>
      <c r="T262" s="217">
        <f>S262*H262</f>
        <v>0.068400000000000002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310</v>
      </c>
      <c r="AT262" s="218" t="s">
        <v>139</v>
      </c>
      <c r="AU262" s="218" t="s">
        <v>85</v>
      </c>
      <c r="AY262" s="20" t="s">
        <v>136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83</v>
      </c>
      <c r="BK262" s="219">
        <f>ROUND(I262*H262,2)</f>
        <v>0</v>
      </c>
      <c r="BL262" s="20" t="s">
        <v>310</v>
      </c>
      <c r="BM262" s="218" t="s">
        <v>1926</v>
      </c>
    </row>
    <row r="263" s="2" customFormat="1">
      <c r="A263" s="41"/>
      <c r="B263" s="42"/>
      <c r="C263" s="43"/>
      <c r="D263" s="220" t="s">
        <v>145</v>
      </c>
      <c r="E263" s="43"/>
      <c r="F263" s="221" t="s">
        <v>1927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145</v>
      </c>
      <c r="AU263" s="20" t="s">
        <v>85</v>
      </c>
    </row>
    <row r="264" s="2" customFormat="1">
      <c r="A264" s="41"/>
      <c r="B264" s="42"/>
      <c r="C264" s="43"/>
      <c r="D264" s="225" t="s">
        <v>146</v>
      </c>
      <c r="E264" s="43"/>
      <c r="F264" s="226" t="s">
        <v>1928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146</v>
      </c>
      <c r="AU264" s="20" t="s">
        <v>85</v>
      </c>
    </row>
    <row r="265" s="2" customFormat="1" ht="16.5" customHeight="1">
      <c r="A265" s="41"/>
      <c r="B265" s="42"/>
      <c r="C265" s="207" t="s">
        <v>406</v>
      </c>
      <c r="D265" s="207" t="s">
        <v>139</v>
      </c>
      <c r="E265" s="208" t="s">
        <v>430</v>
      </c>
      <c r="F265" s="209" t="s">
        <v>431</v>
      </c>
      <c r="G265" s="210" t="s">
        <v>141</v>
      </c>
      <c r="H265" s="211">
        <v>1</v>
      </c>
      <c r="I265" s="212"/>
      <c r="J265" s="213">
        <f>ROUND(I265*H265,2)</f>
        <v>0</v>
      </c>
      <c r="K265" s="209" t="s">
        <v>197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0.019460000000000002</v>
      </c>
      <c r="T265" s="217">
        <f>S265*H265</f>
        <v>0.019460000000000002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310</v>
      </c>
      <c r="AT265" s="218" t="s">
        <v>139</v>
      </c>
      <c r="AU265" s="218" t="s">
        <v>85</v>
      </c>
      <c r="AY265" s="20" t="s">
        <v>136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310</v>
      </c>
      <c r="BM265" s="218" t="s">
        <v>1929</v>
      </c>
    </row>
    <row r="266" s="2" customFormat="1">
      <c r="A266" s="41"/>
      <c r="B266" s="42"/>
      <c r="C266" s="43"/>
      <c r="D266" s="220" t="s">
        <v>145</v>
      </c>
      <c r="E266" s="43"/>
      <c r="F266" s="221" t="s">
        <v>433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145</v>
      </c>
      <c r="AU266" s="20" t="s">
        <v>85</v>
      </c>
    </row>
    <row r="267" s="2" customFormat="1">
      <c r="A267" s="41"/>
      <c r="B267" s="42"/>
      <c r="C267" s="43"/>
      <c r="D267" s="225" t="s">
        <v>146</v>
      </c>
      <c r="E267" s="43"/>
      <c r="F267" s="226" t="s">
        <v>434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146</v>
      </c>
      <c r="AU267" s="20" t="s">
        <v>85</v>
      </c>
    </row>
    <row r="268" s="2" customFormat="1" ht="16.5" customHeight="1">
      <c r="A268" s="41"/>
      <c r="B268" s="42"/>
      <c r="C268" s="207" t="s">
        <v>413</v>
      </c>
      <c r="D268" s="207" t="s">
        <v>139</v>
      </c>
      <c r="E268" s="208" t="s">
        <v>1930</v>
      </c>
      <c r="F268" s="209" t="s">
        <v>1931</v>
      </c>
      <c r="G268" s="210" t="s">
        <v>258</v>
      </c>
      <c r="H268" s="211">
        <v>1</v>
      </c>
      <c r="I268" s="212"/>
      <c r="J268" s="213">
        <f>ROUND(I268*H268,2)</f>
        <v>0</v>
      </c>
      <c r="K268" s="209" t="s">
        <v>197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0.00048999999999999998</v>
      </c>
      <c r="T268" s="217">
        <f>S268*H268</f>
        <v>0.00048999999999999998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310</v>
      </c>
      <c r="AT268" s="218" t="s">
        <v>139</v>
      </c>
      <c r="AU268" s="218" t="s">
        <v>85</v>
      </c>
      <c r="AY268" s="20" t="s">
        <v>136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310</v>
      </c>
      <c r="BM268" s="218" t="s">
        <v>1932</v>
      </c>
    </row>
    <row r="269" s="2" customFormat="1">
      <c r="A269" s="41"/>
      <c r="B269" s="42"/>
      <c r="C269" s="43"/>
      <c r="D269" s="220" t="s">
        <v>145</v>
      </c>
      <c r="E269" s="43"/>
      <c r="F269" s="221" t="s">
        <v>1933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145</v>
      </c>
      <c r="AU269" s="20" t="s">
        <v>85</v>
      </c>
    </row>
    <row r="270" s="2" customFormat="1">
      <c r="A270" s="41"/>
      <c r="B270" s="42"/>
      <c r="C270" s="43"/>
      <c r="D270" s="225" t="s">
        <v>146</v>
      </c>
      <c r="E270" s="43"/>
      <c r="F270" s="226" t="s">
        <v>1934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146</v>
      </c>
      <c r="AU270" s="20" t="s">
        <v>85</v>
      </c>
    </row>
    <row r="271" s="2" customFormat="1" ht="16.5" customHeight="1">
      <c r="A271" s="41"/>
      <c r="B271" s="42"/>
      <c r="C271" s="207" t="s">
        <v>409</v>
      </c>
      <c r="D271" s="207" t="s">
        <v>139</v>
      </c>
      <c r="E271" s="208" t="s">
        <v>1935</v>
      </c>
      <c r="F271" s="209" t="s">
        <v>1936</v>
      </c>
      <c r="G271" s="210" t="s">
        <v>141</v>
      </c>
      <c r="H271" s="211">
        <v>1</v>
      </c>
      <c r="I271" s="212"/>
      <c r="J271" s="213">
        <f>ROUND(I271*H271,2)</f>
        <v>0</v>
      </c>
      <c r="K271" s="209" t="s">
        <v>197</v>
      </c>
      <c r="L271" s="47"/>
      <c r="M271" s="214" t="s">
        <v>19</v>
      </c>
      <c r="N271" s="215" t="s">
        <v>46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0.00156</v>
      </c>
      <c r="T271" s="217">
        <f>S271*H271</f>
        <v>0.00156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310</v>
      </c>
      <c r="AT271" s="218" t="s">
        <v>139</v>
      </c>
      <c r="AU271" s="218" t="s">
        <v>85</v>
      </c>
      <c r="AY271" s="20" t="s">
        <v>136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83</v>
      </c>
      <c r="BK271" s="219">
        <f>ROUND(I271*H271,2)</f>
        <v>0</v>
      </c>
      <c r="BL271" s="20" t="s">
        <v>310</v>
      </c>
      <c r="BM271" s="218" t="s">
        <v>1937</v>
      </c>
    </row>
    <row r="272" s="2" customFormat="1">
      <c r="A272" s="41"/>
      <c r="B272" s="42"/>
      <c r="C272" s="43"/>
      <c r="D272" s="220" t="s">
        <v>145</v>
      </c>
      <c r="E272" s="43"/>
      <c r="F272" s="221" t="s">
        <v>1938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145</v>
      </c>
      <c r="AU272" s="20" t="s">
        <v>85</v>
      </c>
    </row>
    <row r="273" s="2" customFormat="1">
      <c r="A273" s="41"/>
      <c r="B273" s="42"/>
      <c r="C273" s="43"/>
      <c r="D273" s="225" t="s">
        <v>146</v>
      </c>
      <c r="E273" s="43"/>
      <c r="F273" s="226" t="s">
        <v>1939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146</v>
      </c>
      <c r="AU273" s="20" t="s">
        <v>85</v>
      </c>
    </row>
    <row r="274" s="2" customFormat="1" ht="16.5" customHeight="1">
      <c r="A274" s="41"/>
      <c r="B274" s="42"/>
      <c r="C274" s="207" t="s">
        <v>429</v>
      </c>
      <c r="D274" s="207" t="s">
        <v>139</v>
      </c>
      <c r="E274" s="208" t="s">
        <v>1940</v>
      </c>
      <c r="F274" s="209" t="s">
        <v>1941</v>
      </c>
      <c r="G274" s="210" t="s">
        <v>258</v>
      </c>
      <c r="H274" s="211">
        <v>1</v>
      </c>
      <c r="I274" s="212"/>
      <c r="J274" s="213">
        <f>ROUND(I274*H274,2)</f>
        <v>0</v>
      </c>
      <c r="K274" s="209" t="s">
        <v>197</v>
      </c>
      <c r="L274" s="47"/>
      <c r="M274" s="214" t="s">
        <v>19</v>
      </c>
      <c r="N274" s="215" t="s">
        <v>46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0.00084999999999999995</v>
      </c>
      <c r="T274" s="217">
        <f>S274*H274</f>
        <v>0.00084999999999999995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310</v>
      </c>
      <c r="AT274" s="218" t="s">
        <v>139</v>
      </c>
      <c r="AU274" s="218" t="s">
        <v>85</v>
      </c>
      <c r="AY274" s="20" t="s">
        <v>136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83</v>
      </c>
      <c r="BK274" s="219">
        <f>ROUND(I274*H274,2)</f>
        <v>0</v>
      </c>
      <c r="BL274" s="20" t="s">
        <v>310</v>
      </c>
      <c r="BM274" s="218" t="s">
        <v>1942</v>
      </c>
    </row>
    <row r="275" s="2" customFormat="1">
      <c r="A275" s="41"/>
      <c r="B275" s="42"/>
      <c r="C275" s="43"/>
      <c r="D275" s="220" t="s">
        <v>145</v>
      </c>
      <c r="E275" s="43"/>
      <c r="F275" s="221" t="s">
        <v>1943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145</v>
      </c>
      <c r="AU275" s="20" t="s">
        <v>85</v>
      </c>
    </row>
    <row r="276" s="2" customFormat="1">
      <c r="A276" s="41"/>
      <c r="B276" s="42"/>
      <c r="C276" s="43"/>
      <c r="D276" s="225" t="s">
        <v>146</v>
      </c>
      <c r="E276" s="43"/>
      <c r="F276" s="226" t="s">
        <v>1944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146</v>
      </c>
      <c r="AU276" s="20" t="s">
        <v>85</v>
      </c>
    </row>
    <row r="277" s="2" customFormat="1" ht="24.15" customHeight="1">
      <c r="A277" s="41"/>
      <c r="B277" s="42"/>
      <c r="C277" s="207" t="s">
        <v>435</v>
      </c>
      <c r="D277" s="207" t="s">
        <v>139</v>
      </c>
      <c r="E277" s="208" t="s">
        <v>1945</v>
      </c>
      <c r="F277" s="209" t="s">
        <v>1946</v>
      </c>
      <c r="G277" s="210" t="s">
        <v>141</v>
      </c>
      <c r="H277" s="211">
        <v>1</v>
      </c>
      <c r="I277" s="212"/>
      <c r="J277" s="213">
        <f>ROUND(I277*H277,2)</f>
        <v>0</v>
      </c>
      <c r="K277" s="209" t="s">
        <v>197</v>
      </c>
      <c r="L277" s="47"/>
      <c r="M277" s="214" t="s">
        <v>19</v>
      </c>
      <c r="N277" s="215" t="s">
        <v>46</v>
      </c>
      <c r="O277" s="87"/>
      <c r="P277" s="216">
        <f>O277*H277</f>
        <v>0</v>
      </c>
      <c r="Q277" s="216">
        <v>0.017469999999999999</v>
      </c>
      <c r="R277" s="216">
        <f>Q277*H277</f>
        <v>0.017469999999999999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310</v>
      </c>
      <c r="AT277" s="218" t="s">
        <v>139</v>
      </c>
      <c r="AU277" s="218" t="s">
        <v>85</v>
      </c>
      <c r="AY277" s="20" t="s">
        <v>136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83</v>
      </c>
      <c r="BK277" s="219">
        <f>ROUND(I277*H277,2)</f>
        <v>0</v>
      </c>
      <c r="BL277" s="20" t="s">
        <v>310</v>
      </c>
      <c r="BM277" s="218" t="s">
        <v>1947</v>
      </c>
    </row>
    <row r="278" s="2" customFormat="1">
      <c r="A278" s="41"/>
      <c r="B278" s="42"/>
      <c r="C278" s="43"/>
      <c r="D278" s="220" t="s">
        <v>145</v>
      </c>
      <c r="E278" s="43"/>
      <c r="F278" s="221" t="s">
        <v>1948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145</v>
      </c>
      <c r="AU278" s="20" t="s">
        <v>85</v>
      </c>
    </row>
    <row r="279" s="2" customFormat="1">
      <c r="A279" s="41"/>
      <c r="B279" s="42"/>
      <c r="C279" s="43"/>
      <c r="D279" s="225" t="s">
        <v>146</v>
      </c>
      <c r="E279" s="43"/>
      <c r="F279" s="226" t="s">
        <v>1949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146</v>
      </c>
      <c r="AU279" s="20" t="s">
        <v>85</v>
      </c>
    </row>
    <row r="280" s="13" customFormat="1">
      <c r="A280" s="13"/>
      <c r="B280" s="232"/>
      <c r="C280" s="233"/>
      <c r="D280" s="220" t="s">
        <v>201</v>
      </c>
      <c r="E280" s="234" t="s">
        <v>19</v>
      </c>
      <c r="F280" s="235" t="s">
        <v>1950</v>
      </c>
      <c r="G280" s="233"/>
      <c r="H280" s="236">
        <v>1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201</v>
      </c>
      <c r="AU280" s="242" t="s">
        <v>85</v>
      </c>
      <c r="AV280" s="13" t="s">
        <v>85</v>
      </c>
      <c r="AW280" s="13" t="s">
        <v>35</v>
      </c>
      <c r="AX280" s="13" t="s">
        <v>83</v>
      </c>
      <c r="AY280" s="242" t="s">
        <v>136</v>
      </c>
    </row>
    <row r="281" s="2" customFormat="1" ht="16.5" customHeight="1">
      <c r="A281" s="41"/>
      <c r="B281" s="42"/>
      <c r="C281" s="207" t="s">
        <v>441</v>
      </c>
      <c r="D281" s="207" t="s">
        <v>139</v>
      </c>
      <c r="E281" s="208" t="s">
        <v>1951</v>
      </c>
      <c r="F281" s="209" t="s">
        <v>1952</v>
      </c>
      <c r="G281" s="210" t="s">
        <v>258</v>
      </c>
      <c r="H281" s="211">
        <v>1</v>
      </c>
      <c r="I281" s="212"/>
      <c r="J281" s="213">
        <f>ROUND(I281*H281,2)</f>
        <v>0</v>
      </c>
      <c r="K281" s="209" t="s">
        <v>197</v>
      </c>
      <c r="L281" s="47"/>
      <c r="M281" s="214" t="s">
        <v>19</v>
      </c>
      <c r="N281" s="215" t="s">
        <v>46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310</v>
      </c>
      <c r="AT281" s="218" t="s">
        <v>139</v>
      </c>
      <c r="AU281" s="218" t="s">
        <v>85</v>
      </c>
      <c r="AY281" s="20" t="s">
        <v>136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83</v>
      </c>
      <c r="BK281" s="219">
        <f>ROUND(I281*H281,2)</f>
        <v>0</v>
      </c>
      <c r="BL281" s="20" t="s">
        <v>310</v>
      </c>
      <c r="BM281" s="218" t="s">
        <v>1953</v>
      </c>
    </row>
    <row r="282" s="2" customFormat="1">
      <c r="A282" s="41"/>
      <c r="B282" s="42"/>
      <c r="C282" s="43"/>
      <c r="D282" s="220" t="s">
        <v>145</v>
      </c>
      <c r="E282" s="43"/>
      <c r="F282" s="221" t="s">
        <v>1954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145</v>
      </c>
      <c r="AU282" s="20" t="s">
        <v>85</v>
      </c>
    </row>
    <row r="283" s="2" customFormat="1">
      <c r="A283" s="41"/>
      <c r="B283" s="42"/>
      <c r="C283" s="43"/>
      <c r="D283" s="225" t="s">
        <v>146</v>
      </c>
      <c r="E283" s="43"/>
      <c r="F283" s="226" t="s">
        <v>1955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146</v>
      </c>
      <c r="AU283" s="20" t="s">
        <v>85</v>
      </c>
    </row>
    <row r="284" s="2" customFormat="1" ht="16.5" customHeight="1">
      <c r="A284" s="41"/>
      <c r="B284" s="42"/>
      <c r="C284" s="264" t="s">
        <v>447</v>
      </c>
      <c r="D284" s="264" t="s">
        <v>263</v>
      </c>
      <c r="E284" s="265" t="s">
        <v>1956</v>
      </c>
      <c r="F284" s="266" t="s">
        <v>1957</v>
      </c>
      <c r="G284" s="267" t="s">
        <v>258</v>
      </c>
      <c r="H284" s="268">
        <v>1</v>
      </c>
      <c r="I284" s="269"/>
      <c r="J284" s="270">
        <f>ROUND(I284*H284,2)</f>
        <v>0</v>
      </c>
      <c r="K284" s="266" t="s">
        <v>197</v>
      </c>
      <c r="L284" s="271"/>
      <c r="M284" s="272" t="s">
        <v>19</v>
      </c>
      <c r="N284" s="273" t="s">
        <v>46</v>
      </c>
      <c r="O284" s="87"/>
      <c r="P284" s="216">
        <f>O284*H284</f>
        <v>0</v>
      </c>
      <c r="Q284" s="216">
        <v>0.0012800000000000001</v>
      </c>
      <c r="R284" s="216">
        <f>Q284*H284</f>
        <v>0.0012800000000000001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409</v>
      </c>
      <c r="AT284" s="218" t="s">
        <v>263</v>
      </c>
      <c r="AU284" s="218" t="s">
        <v>85</v>
      </c>
      <c r="AY284" s="20" t="s">
        <v>136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83</v>
      </c>
      <c r="BK284" s="219">
        <f>ROUND(I284*H284,2)</f>
        <v>0</v>
      </c>
      <c r="BL284" s="20" t="s">
        <v>310</v>
      </c>
      <c r="BM284" s="218" t="s">
        <v>1958</v>
      </c>
    </row>
    <row r="285" s="2" customFormat="1">
      <c r="A285" s="41"/>
      <c r="B285" s="42"/>
      <c r="C285" s="43"/>
      <c r="D285" s="220" t="s">
        <v>145</v>
      </c>
      <c r="E285" s="43"/>
      <c r="F285" s="221" t="s">
        <v>1957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145</v>
      </c>
      <c r="AU285" s="20" t="s">
        <v>85</v>
      </c>
    </row>
    <row r="286" s="2" customFormat="1" ht="21.75" customHeight="1">
      <c r="A286" s="41"/>
      <c r="B286" s="42"/>
      <c r="C286" s="207" t="s">
        <v>454</v>
      </c>
      <c r="D286" s="207" t="s">
        <v>139</v>
      </c>
      <c r="E286" s="208" t="s">
        <v>1959</v>
      </c>
      <c r="F286" s="209" t="s">
        <v>1960</v>
      </c>
      <c r="G286" s="210" t="s">
        <v>141</v>
      </c>
      <c r="H286" s="211">
        <v>3</v>
      </c>
      <c r="I286" s="212"/>
      <c r="J286" s="213">
        <f>ROUND(I286*H286,2)</f>
        <v>0</v>
      </c>
      <c r="K286" s="209" t="s">
        <v>197</v>
      </c>
      <c r="L286" s="47"/>
      <c r="M286" s="214" t="s">
        <v>19</v>
      </c>
      <c r="N286" s="215" t="s">
        <v>46</v>
      </c>
      <c r="O286" s="87"/>
      <c r="P286" s="216">
        <f>O286*H286</f>
        <v>0</v>
      </c>
      <c r="Q286" s="216">
        <v>0.00010000000000000001</v>
      </c>
      <c r="R286" s="216">
        <f>Q286*H286</f>
        <v>0.00030000000000000003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310</v>
      </c>
      <c r="AT286" s="218" t="s">
        <v>139</v>
      </c>
      <c r="AU286" s="218" t="s">
        <v>85</v>
      </c>
      <c r="AY286" s="20" t="s">
        <v>136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83</v>
      </c>
      <c r="BK286" s="219">
        <f>ROUND(I286*H286,2)</f>
        <v>0</v>
      </c>
      <c r="BL286" s="20" t="s">
        <v>310</v>
      </c>
      <c r="BM286" s="218" t="s">
        <v>1961</v>
      </c>
    </row>
    <row r="287" s="2" customFormat="1">
      <c r="A287" s="41"/>
      <c r="B287" s="42"/>
      <c r="C287" s="43"/>
      <c r="D287" s="220" t="s">
        <v>145</v>
      </c>
      <c r="E287" s="43"/>
      <c r="F287" s="221" t="s">
        <v>1962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145</v>
      </c>
      <c r="AU287" s="20" t="s">
        <v>85</v>
      </c>
    </row>
    <row r="288" s="2" customFormat="1">
      <c r="A288" s="41"/>
      <c r="B288" s="42"/>
      <c r="C288" s="43"/>
      <c r="D288" s="225" t="s">
        <v>146</v>
      </c>
      <c r="E288" s="43"/>
      <c r="F288" s="226" t="s">
        <v>1963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146</v>
      </c>
      <c r="AU288" s="20" t="s">
        <v>85</v>
      </c>
    </row>
    <row r="289" s="13" customFormat="1">
      <c r="A289" s="13"/>
      <c r="B289" s="232"/>
      <c r="C289" s="233"/>
      <c r="D289" s="220" t="s">
        <v>201</v>
      </c>
      <c r="E289" s="234" t="s">
        <v>19</v>
      </c>
      <c r="F289" s="235" t="s">
        <v>1964</v>
      </c>
      <c r="G289" s="233"/>
      <c r="H289" s="236">
        <v>3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201</v>
      </c>
      <c r="AU289" s="242" t="s">
        <v>85</v>
      </c>
      <c r="AV289" s="13" t="s">
        <v>85</v>
      </c>
      <c r="AW289" s="13" t="s">
        <v>35</v>
      </c>
      <c r="AX289" s="13" t="s">
        <v>83</v>
      </c>
      <c r="AY289" s="242" t="s">
        <v>136</v>
      </c>
    </row>
    <row r="290" s="2" customFormat="1" ht="16.5" customHeight="1">
      <c r="A290" s="41"/>
      <c r="B290" s="42"/>
      <c r="C290" s="264" t="s">
        <v>460</v>
      </c>
      <c r="D290" s="264" t="s">
        <v>263</v>
      </c>
      <c r="E290" s="265" t="s">
        <v>1965</v>
      </c>
      <c r="F290" s="266" t="s">
        <v>1966</v>
      </c>
      <c r="G290" s="267" t="s">
        <v>258</v>
      </c>
      <c r="H290" s="268">
        <v>3</v>
      </c>
      <c r="I290" s="269"/>
      <c r="J290" s="270">
        <f>ROUND(I290*H290,2)</f>
        <v>0</v>
      </c>
      <c r="K290" s="266" t="s">
        <v>197</v>
      </c>
      <c r="L290" s="271"/>
      <c r="M290" s="272" t="s">
        <v>19</v>
      </c>
      <c r="N290" s="273" t="s">
        <v>46</v>
      </c>
      <c r="O290" s="87"/>
      <c r="P290" s="216">
        <f>O290*H290</f>
        <v>0</v>
      </c>
      <c r="Q290" s="216">
        <v>0.00014999999999999999</v>
      </c>
      <c r="R290" s="216">
        <f>Q290*H290</f>
        <v>0.00044999999999999999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409</v>
      </c>
      <c r="AT290" s="218" t="s">
        <v>263</v>
      </c>
      <c r="AU290" s="218" t="s">
        <v>85</v>
      </c>
      <c r="AY290" s="20" t="s">
        <v>136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83</v>
      </c>
      <c r="BK290" s="219">
        <f>ROUND(I290*H290,2)</f>
        <v>0</v>
      </c>
      <c r="BL290" s="20" t="s">
        <v>310</v>
      </c>
      <c r="BM290" s="218" t="s">
        <v>1967</v>
      </c>
    </row>
    <row r="291" s="2" customFormat="1">
      <c r="A291" s="41"/>
      <c r="B291" s="42"/>
      <c r="C291" s="43"/>
      <c r="D291" s="220" t="s">
        <v>145</v>
      </c>
      <c r="E291" s="43"/>
      <c r="F291" s="221" t="s">
        <v>1966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145</v>
      </c>
      <c r="AU291" s="20" t="s">
        <v>85</v>
      </c>
    </row>
    <row r="292" s="2" customFormat="1" ht="24.15" customHeight="1">
      <c r="A292" s="41"/>
      <c r="B292" s="42"/>
      <c r="C292" s="207" t="s">
        <v>466</v>
      </c>
      <c r="D292" s="207" t="s">
        <v>139</v>
      </c>
      <c r="E292" s="208" t="s">
        <v>1968</v>
      </c>
      <c r="F292" s="209" t="s">
        <v>1969</v>
      </c>
      <c r="G292" s="210" t="s">
        <v>141</v>
      </c>
      <c r="H292" s="211">
        <v>1</v>
      </c>
      <c r="I292" s="212"/>
      <c r="J292" s="213">
        <f>ROUND(I292*H292,2)</f>
        <v>0</v>
      </c>
      <c r="K292" s="209" t="s">
        <v>197</v>
      </c>
      <c r="L292" s="47"/>
      <c r="M292" s="214" t="s">
        <v>19</v>
      </c>
      <c r="N292" s="215" t="s">
        <v>46</v>
      </c>
      <c r="O292" s="87"/>
      <c r="P292" s="216">
        <f>O292*H292</f>
        <v>0</v>
      </c>
      <c r="Q292" s="216">
        <v>0.012460000000000001</v>
      </c>
      <c r="R292" s="216">
        <f>Q292*H292</f>
        <v>0.012460000000000001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310</v>
      </c>
      <c r="AT292" s="218" t="s">
        <v>139</v>
      </c>
      <c r="AU292" s="218" t="s">
        <v>85</v>
      </c>
      <c r="AY292" s="20" t="s">
        <v>136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83</v>
      </c>
      <c r="BK292" s="219">
        <f>ROUND(I292*H292,2)</f>
        <v>0</v>
      </c>
      <c r="BL292" s="20" t="s">
        <v>310</v>
      </c>
      <c r="BM292" s="218" t="s">
        <v>1970</v>
      </c>
    </row>
    <row r="293" s="2" customFormat="1">
      <c r="A293" s="41"/>
      <c r="B293" s="42"/>
      <c r="C293" s="43"/>
      <c r="D293" s="220" t="s">
        <v>145</v>
      </c>
      <c r="E293" s="43"/>
      <c r="F293" s="221" t="s">
        <v>1971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145</v>
      </c>
      <c r="AU293" s="20" t="s">
        <v>85</v>
      </c>
    </row>
    <row r="294" s="2" customFormat="1">
      <c r="A294" s="41"/>
      <c r="B294" s="42"/>
      <c r="C294" s="43"/>
      <c r="D294" s="225" t="s">
        <v>146</v>
      </c>
      <c r="E294" s="43"/>
      <c r="F294" s="226" t="s">
        <v>1972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146</v>
      </c>
      <c r="AU294" s="20" t="s">
        <v>85</v>
      </c>
    </row>
    <row r="295" s="2" customFormat="1" ht="24.15" customHeight="1">
      <c r="A295" s="41"/>
      <c r="B295" s="42"/>
      <c r="C295" s="207" t="s">
        <v>472</v>
      </c>
      <c r="D295" s="207" t="s">
        <v>139</v>
      </c>
      <c r="E295" s="208" t="s">
        <v>1973</v>
      </c>
      <c r="F295" s="209" t="s">
        <v>1974</v>
      </c>
      <c r="G295" s="210" t="s">
        <v>141</v>
      </c>
      <c r="H295" s="211">
        <v>1</v>
      </c>
      <c r="I295" s="212"/>
      <c r="J295" s="213">
        <f>ROUND(I295*H295,2)</f>
        <v>0</v>
      </c>
      <c r="K295" s="209" t="s">
        <v>197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0.01738</v>
      </c>
      <c r="R295" s="216">
        <f>Q295*H295</f>
        <v>0.01738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310</v>
      </c>
      <c r="AT295" s="218" t="s">
        <v>139</v>
      </c>
      <c r="AU295" s="218" t="s">
        <v>85</v>
      </c>
      <c r="AY295" s="20" t="s">
        <v>136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310</v>
      </c>
      <c r="BM295" s="218" t="s">
        <v>1975</v>
      </c>
    </row>
    <row r="296" s="2" customFormat="1">
      <c r="A296" s="41"/>
      <c r="B296" s="42"/>
      <c r="C296" s="43"/>
      <c r="D296" s="220" t="s">
        <v>145</v>
      </c>
      <c r="E296" s="43"/>
      <c r="F296" s="221" t="s">
        <v>1976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145</v>
      </c>
      <c r="AU296" s="20" t="s">
        <v>85</v>
      </c>
    </row>
    <row r="297" s="2" customFormat="1">
      <c r="A297" s="41"/>
      <c r="B297" s="42"/>
      <c r="C297" s="43"/>
      <c r="D297" s="225" t="s">
        <v>146</v>
      </c>
      <c r="E297" s="43"/>
      <c r="F297" s="226" t="s">
        <v>1977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146</v>
      </c>
      <c r="AU297" s="20" t="s">
        <v>85</v>
      </c>
    </row>
    <row r="298" s="2" customFormat="1" ht="21.75" customHeight="1">
      <c r="A298" s="41"/>
      <c r="B298" s="42"/>
      <c r="C298" s="207" t="s">
        <v>480</v>
      </c>
      <c r="D298" s="207" t="s">
        <v>139</v>
      </c>
      <c r="E298" s="208" t="s">
        <v>455</v>
      </c>
      <c r="F298" s="209" t="s">
        <v>456</v>
      </c>
      <c r="G298" s="210" t="s">
        <v>141</v>
      </c>
      <c r="H298" s="211">
        <v>1</v>
      </c>
      <c r="I298" s="212"/>
      <c r="J298" s="213">
        <f>ROUND(I298*H298,2)</f>
        <v>0</v>
      </c>
      <c r="K298" s="209" t="s">
        <v>197</v>
      </c>
      <c r="L298" s="47"/>
      <c r="M298" s="214" t="s">
        <v>19</v>
      </c>
      <c r="N298" s="215" t="s">
        <v>46</v>
      </c>
      <c r="O298" s="87"/>
      <c r="P298" s="216">
        <f>O298*H298</f>
        <v>0</v>
      </c>
      <c r="Q298" s="216">
        <v>0.0018</v>
      </c>
      <c r="R298" s="216">
        <f>Q298*H298</f>
        <v>0.0018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310</v>
      </c>
      <c r="AT298" s="218" t="s">
        <v>139</v>
      </c>
      <c r="AU298" s="218" t="s">
        <v>85</v>
      </c>
      <c r="AY298" s="20" t="s">
        <v>136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83</v>
      </c>
      <c r="BK298" s="219">
        <f>ROUND(I298*H298,2)</f>
        <v>0</v>
      </c>
      <c r="BL298" s="20" t="s">
        <v>310</v>
      </c>
      <c r="BM298" s="218" t="s">
        <v>1978</v>
      </c>
    </row>
    <row r="299" s="2" customFormat="1">
      <c r="A299" s="41"/>
      <c r="B299" s="42"/>
      <c r="C299" s="43"/>
      <c r="D299" s="220" t="s">
        <v>145</v>
      </c>
      <c r="E299" s="43"/>
      <c r="F299" s="221" t="s">
        <v>458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145</v>
      </c>
      <c r="AU299" s="20" t="s">
        <v>85</v>
      </c>
    </row>
    <row r="300" s="2" customFormat="1">
      <c r="A300" s="41"/>
      <c r="B300" s="42"/>
      <c r="C300" s="43"/>
      <c r="D300" s="225" t="s">
        <v>146</v>
      </c>
      <c r="E300" s="43"/>
      <c r="F300" s="226" t="s">
        <v>459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146</v>
      </c>
      <c r="AU300" s="20" t="s">
        <v>85</v>
      </c>
    </row>
    <row r="301" s="2" customFormat="1" ht="16.5" customHeight="1">
      <c r="A301" s="41"/>
      <c r="B301" s="42"/>
      <c r="C301" s="207" t="s">
        <v>487</v>
      </c>
      <c r="D301" s="207" t="s">
        <v>139</v>
      </c>
      <c r="E301" s="208" t="s">
        <v>1979</v>
      </c>
      <c r="F301" s="209" t="s">
        <v>1980</v>
      </c>
      <c r="G301" s="210" t="s">
        <v>141</v>
      </c>
      <c r="H301" s="211">
        <v>1</v>
      </c>
      <c r="I301" s="212"/>
      <c r="J301" s="213">
        <f>ROUND(I301*H301,2)</f>
        <v>0</v>
      </c>
      <c r="K301" s="209" t="s">
        <v>197</v>
      </c>
      <c r="L301" s="47"/>
      <c r="M301" s="214" t="s">
        <v>19</v>
      </c>
      <c r="N301" s="215" t="s">
        <v>46</v>
      </c>
      <c r="O301" s="87"/>
      <c r="P301" s="216">
        <f>O301*H301</f>
        <v>0</v>
      </c>
      <c r="Q301" s="216">
        <v>0.0018400000000000001</v>
      </c>
      <c r="R301" s="216">
        <f>Q301*H301</f>
        <v>0.0018400000000000001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310</v>
      </c>
      <c r="AT301" s="218" t="s">
        <v>139</v>
      </c>
      <c r="AU301" s="218" t="s">
        <v>85</v>
      </c>
      <c r="AY301" s="20" t="s">
        <v>136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83</v>
      </c>
      <c r="BK301" s="219">
        <f>ROUND(I301*H301,2)</f>
        <v>0</v>
      </c>
      <c r="BL301" s="20" t="s">
        <v>310</v>
      </c>
      <c r="BM301" s="218" t="s">
        <v>1981</v>
      </c>
    </row>
    <row r="302" s="2" customFormat="1">
      <c r="A302" s="41"/>
      <c r="B302" s="42"/>
      <c r="C302" s="43"/>
      <c r="D302" s="220" t="s">
        <v>145</v>
      </c>
      <c r="E302" s="43"/>
      <c r="F302" s="221" t="s">
        <v>1980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145</v>
      </c>
      <c r="AU302" s="20" t="s">
        <v>85</v>
      </c>
    </row>
    <row r="303" s="2" customFormat="1">
      <c r="A303" s="41"/>
      <c r="B303" s="42"/>
      <c r="C303" s="43"/>
      <c r="D303" s="225" t="s">
        <v>146</v>
      </c>
      <c r="E303" s="43"/>
      <c r="F303" s="226" t="s">
        <v>1982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146</v>
      </c>
      <c r="AU303" s="20" t="s">
        <v>85</v>
      </c>
    </row>
    <row r="304" s="2" customFormat="1" ht="16.5" customHeight="1">
      <c r="A304" s="41"/>
      <c r="B304" s="42"/>
      <c r="C304" s="207" t="s">
        <v>493</v>
      </c>
      <c r="D304" s="207" t="s">
        <v>139</v>
      </c>
      <c r="E304" s="208" t="s">
        <v>461</v>
      </c>
      <c r="F304" s="209" t="s">
        <v>462</v>
      </c>
      <c r="G304" s="210" t="s">
        <v>258</v>
      </c>
      <c r="H304" s="211">
        <v>1</v>
      </c>
      <c r="I304" s="212"/>
      <c r="J304" s="213">
        <f>ROUND(I304*H304,2)</f>
        <v>0</v>
      </c>
      <c r="K304" s="209" t="s">
        <v>197</v>
      </c>
      <c r="L304" s="47"/>
      <c r="M304" s="214" t="s">
        <v>19</v>
      </c>
      <c r="N304" s="215" t="s">
        <v>46</v>
      </c>
      <c r="O304" s="87"/>
      <c r="P304" s="216">
        <f>O304*H304</f>
        <v>0</v>
      </c>
      <c r="Q304" s="216">
        <v>0.00024000000000000001</v>
      </c>
      <c r="R304" s="216">
        <f>Q304*H304</f>
        <v>0.00024000000000000001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310</v>
      </c>
      <c r="AT304" s="218" t="s">
        <v>139</v>
      </c>
      <c r="AU304" s="218" t="s">
        <v>85</v>
      </c>
      <c r="AY304" s="20" t="s">
        <v>136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83</v>
      </c>
      <c r="BK304" s="219">
        <f>ROUND(I304*H304,2)</f>
        <v>0</v>
      </c>
      <c r="BL304" s="20" t="s">
        <v>310</v>
      </c>
      <c r="BM304" s="218" t="s">
        <v>1983</v>
      </c>
    </row>
    <row r="305" s="2" customFormat="1">
      <c r="A305" s="41"/>
      <c r="B305" s="42"/>
      <c r="C305" s="43"/>
      <c r="D305" s="220" t="s">
        <v>145</v>
      </c>
      <c r="E305" s="43"/>
      <c r="F305" s="221" t="s">
        <v>464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145</v>
      </c>
      <c r="AU305" s="20" t="s">
        <v>85</v>
      </c>
    </row>
    <row r="306" s="2" customFormat="1">
      <c r="A306" s="41"/>
      <c r="B306" s="42"/>
      <c r="C306" s="43"/>
      <c r="D306" s="225" t="s">
        <v>146</v>
      </c>
      <c r="E306" s="43"/>
      <c r="F306" s="226" t="s">
        <v>465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146</v>
      </c>
      <c r="AU306" s="20" t="s">
        <v>85</v>
      </c>
    </row>
    <row r="307" s="2" customFormat="1" ht="24.15" customHeight="1">
      <c r="A307" s="41"/>
      <c r="B307" s="42"/>
      <c r="C307" s="207" t="s">
        <v>501</v>
      </c>
      <c r="D307" s="207" t="s">
        <v>139</v>
      </c>
      <c r="E307" s="208" t="s">
        <v>473</v>
      </c>
      <c r="F307" s="209" t="s">
        <v>474</v>
      </c>
      <c r="G307" s="210" t="s">
        <v>214</v>
      </c>
      <c r="H307" s="211">
        <v>0.052999999999999998</v>
      </c>
      <c r="I307" s="212"/>
      <c r="J307" s="213">
        <f>ROUND(I307*H307,2)</f>
        <v>0</v>
      </c>
      <c r="K307" s="209" t="s">
        <v>197</v>
      </c>
      <c r="L307" s="47"/>
      <c r="M307" s="214" t="s">
        <v>19</v>
      </c>
      <c r="N307" s="215" t="s">
        <v>46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310</v>
      </c>
      <c r="AT307" s="218" t="s">
        <v>139</v>
      </c>
      <c r="AU307" s="218" t="s">
        <v>85</v>
      </c>
      <c r="AY307" s="20" t="s">
        <v>136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83</v>
      </c>
      <c r="BK307" s="219">
        <f>ROUND(I307*H307,2)</f>
        <v>0</v>
      </c>
      <c r="BL307" s="20" t="s">
        <v>310</v>
      </c>
      <c r="BM307" s="218" t="s">
        <v>1984</v>
      </c>
    </row>
    <row r="308" s="2" customFormat="1">
      <c r="A308" s="41"/>
      <c r="B308" s="42"/>
      <c r="C308" s="43"/>
      <c r="D308" s="220" t="s">
        <v>145</v>
      </c>
      <c r="E308" s="43"/>
      <c r="F308" s="221" t="s">
        <v>476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145</v>
      </c>
      <c r="AU308" s="20" t="s">
        <v>85</v>
      </c>
    </row>
    <row r="309" s="2" customFormat="1">
      <c r="A309" s="41"/>
      <c r="B309" s="42"/>
      <c r="C309" s="43"/>
      <c r="D309" s="225" t="s">
        <v>146</v>
      </c>
      <c r="E309" s="43"/>
      <c r="F309" s="226" t="s">
        <v>477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146</v>
      </c>
      <c r="AU309" s="20" t="s">
        <v>85</v>
      </c>
    </row>
    <row r="310" s="12" customFormat="1" ht="22.8" customHeight="1">
      <c r="A310" s="12"/>
      <c r="B310" s="191"/>
      <c r="C310" s="192"/>
      <c r="D310" s="193" t="s">
        <v>74</v>
      </c>
      <c r="E310" s="205" t="s">
        <v>1985</v>
      </c>
      <c r="F310" s="205" t="s">
        <v>1986</v>
      </c>
      <c r="G310" s="192"/>
      <c r="H310" s="192"/>
      <c r="I310" s="195"/>
      <c r="J310" s="206">
        <f>BK310</f>
        <v>0</v>
      </c>
      <c r="K310" s="192"/>
      <c r="L310" s="197"/>
      <c r="M310" s="198"/>
      <c r="N310" s="199"/>
      <c r="O310" s="199"/>
      <c r="P310" s="200">
        <f>SUM(P311:P328)</f>
        <v>0</v>
      </c>
      <c r="Q310" s="199"/>
      <c r="R310" s="200">
        <f>SUM(R311:R328)</f>
        <v>0.00010000000000000001</v>
      </c>
      <c r="S310" s="199"/>
      <c r="T310" s="201">
        <f>SUM(T311:T328)</f>
        <v>0.024930000000000001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2" t="s">
        <v>85</v>
      </c>
      <c r="AT310" s="203" t="s">
        <v>74</v>
      </c>
      <c r="AU310" s="203" t="s">
        <v>83</v>
      </c>
      <c r="AY310" s="202" t="s">
        <v>136</v>
      </c>
      <c r="BK310" s="204">
        <f>SUM(BK311:BK328)</f>
        <v>0</v>
      </c>
    </row>
    <row r="311" s="2" customFormat="1" ht="24.15" customHeight="1">
      <c r="A311" s="41"/>
      <c r="B311" s="42"/>
      <c r="C311" s="207" t="s">
        <v>507</v>
      </c>
      <c r="D311" s="207" t="s">
        <v>139</v>
      </c>
      <c r="E311" s="208" t="s">
        <v>1987</v>
      </c>
      <c r="F311" s="209" t="s">
        <v>1988</v>
      </c>
      <c r="G311" s="210" t="s">
        <v>222</v>
      </c>
      <c r="H311" s="211">
        <v>0.90000000000000002</v>
      </c>
      <c r="I311" s="212"/>
      <c r="J311" s="213">
        <f>ROUND(I311*H311,2)</f>
        <v>0</v>
      </c>
      <c r="K311" s="209" t="s">
        <v>197</v>
      </c>
      <c r="L311" s="47"/>
      <c r="M311" s="214" t="s">
        <v>19</v>
      </c>
      <c r="N311" s="215" t="s">
        <v>46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310</v>
      </c>
      <c r="AT311" s="218" t="s">
        <v>139</v>
      </c>
      <c r="AU311" s="218" t="s">
        <v>85</v>
      </c>
      <c r="AY311" s="20" t="s">
        <v>136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83</v>
      </c>
      <c r="BK311" s="219">
        <f>ROUND(I311*H311,2)</f>
        <v>0</v>
      </c>
      <c r="BL311" s="20" t="s">
        <v>310</v>
      </c>
      <c r="BM311" s="218" t="s">
        <v>1989</v>
      </c>
    </row>
    <row r="312" s="2" customFormat="1">
      <c r="A312" s="41"/>
      <c r="B312" s="42"/>
      <c r="C312" s="43"/>
      <c r="D312" s="220" t="s">
        <v>145</v>
      </c>
      <c r="E312" s="43"/>
      <c r="F312" s="221" t="s">
        <v>1990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145</v>
      </c>
      <c r="AU312" s="20" t="s">
        <v>85</v>
      </c>
    </row>
    <row r="313" s="2" customFormat="1">
      <c r="A313" s="41"/>
      <c r="B313" s="42"/>
      <c r="C313" s="43"/>
      <c r="D313" s="225" t="s">
        <v>146</v>
      </c>
      <c r="E313" s="43"/>
      <c r="F313" s="226" t="s">
        <v>1991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146</v>
      </c>
      <c r="AU313" s="20" t="s">
        <v>85</v>
      </c>
    </row>
    <row r="314" s="13" customFormat="1">
      <c r="A314" s="13"/>
      <c r="B314" s="232"/>
      <c r="C314" s="233"/>
      <c r="D314" s="220" t="s">
        <v>201</v>
      </c>
      <c r="E314" s="234" t="s">
        <v>19</v>
      </c>
      <c r="F314" s="235" t="s">
        <v>1992</v>
      </c>
      <c r="G314" s="233"/>
      <c r="H314" s="236">
        <v>0.90000000000000002</v>
      </c>
      <c r="I314" s="237"/>
      <c r="J314" s="233"/>
      <c r="K314" s="233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201</v>
      </c>
      <c r="AU314" s="242" t="s">
        <v>85</v>
      </c>
      <c r="AV314" s="13" t="s">
        <v>85</v>
      </c>
      <c r="AW314" s="13" t="s">
        <v>35</v>
      </c>
      <c r="AX314" s="13" t="s">
        <v>83</v>
      </c>
      <c r="AY314" s="242" t="s">
        <v>136</v>
      </c>
    </row>
    <row r="315" s="2" customFormat="1" ht="24.15" customHeight="1">
      <c r="A315" s="41"/>
      <c r="B315" s="42"/>
      <c r="C315" s="207" t="s">
        <v>514</v>
      </c>
      <c r="D315" s="207" t="s">
        <v>139</v>
      </c>
      <c r="E315" s="208" t="s">
        <v>1993</v>
      </c>
      <c r="F315" s="209" t="s">
        <v>1994</v>
      </c>
      <c r="G315" s="210" t="s">
        <v>258</v>
      </c>
      <c r="H315" s="211">
        <v>1</v>
      </c>
      <c r="I315" s="212"/>
      <c r="J315" s="213">
        <f>ROUND(I315*H315,2)</f>
        <v>0</v>
      </c>
      <c r="K315" s="209" t="s">
        <v>197</v>
      </c>
      <c r="L315" s="47"/>
      <c r="M315" s="214" t="s">
        <v>19</v>
      </c>
      <c r="N315" s="215" t="s">
        <v>46</v>
      </c>
      <c r="O315" s="87"/>
      <c r="P315" s="216">
        <f>O315*H315</f>
        <v>0</v>
      </c>
      <c r="Q315" s="216">
        <v>8.0000000000000007E-05</v>
      </c>
      <c r="R315" s="216">
        <f>Q315*H315</f>
        <v>8.0000000000000007E-05</v>
      </c>
      <c r="S315" s="216">
        <v>0.024930000000000001</v>
      </c>
      <c r="T315" s="217">
        <f>S315*H315</f>
        <v>0.024930000000000001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310</v>
      </c>
      <c r="AT315" s="218" t="s">
        <v>139</v>
      </c>
      <c r="AU315" s="218" t="s">
        <v>85</v>
      </c>
      <c r="AY315" s="20" t="s">
        <v>136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83</v>
      </c>
      <c r="BK315" s="219">
        <f>ROUND(I315*H315,2)</f>
        <v>0</v>
      </c>
      <c r="BL315" s="20" t="s">
        <v>310</v>
      </c>
      <c r="BM315" s="218" t="s">
        <v>1995</v>
      </c>
    </row>
    <row r="316" s="2" customFormat="1">
      <c r="A316" s="41"/>
      <c r="B316" s="42"/>
      <c r="C316" s="43"/>
      <c r="D316" s="220" t="s">
        <v>145</v>
      </c>
      <c r="E316" s="43"/>
      <c r="F316" s="221" t="s">
        <v>1996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145</v>
      </c>
      <c r="AU316" s="20" t="s">
        <v>85</v>
      </c>
    </row>
    <row r="317" s="2" customFormat="1">
      <c r="A317" s="41"/>
      <c r="B317" s="42"/>
      <c r="C317" s="43"/>
      <c r="D317" s="225" t="s">
        <v>146</v>
      </c>
      <c r="E317" s="43"/>
      <c r="F317" s="226" t="s">
        <v>1997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146</v>
      </c>
      <c r="AU317" s="20" t="s">
        <v>85</v>
      </c>
    </row>
    <row r="318" s="2" customFormat="1" ht="16.5" customHeight="1">
      <c r="A318" s="41"/>
      <c r="B318" s="42"/>
      <c r="C318" s="207" t="s">
        <v>520</v>
      </c>
      <c r="D318" s="207" t="s">
        <v>139</v>
      </c>
      <c r="E318" s="208" t="s">
        <v>1998</v>
      </c>
      <c r="F318" s="209" t="s">
        <v>1999</v>
      </c>
      <c r="G318" s="210" t="s">
        <v>222</v>
      </c>
      <c r="H318" s="211">
        <v>0.90000000000000002</v>
      </c>
      <c r="I318" s="212"/>
      <c r="J318" s="213">
        <f>ROUND(I318*H318,2)</f>
        <v>0</v>
      </c>
      <c r="K318" s="209" t="s">
        <v>197</v>
      </c>
      <c r="L318" s="47"/>
      <c r="M318" s="214" t="s">
        <v>19</v>
      </c>
      <c r="N318" s="215" t="s">
        <v>46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310</v>
      </c>
      <c r="AT318" s="218" t="s">
        <v>139</v>
      </c>
      <c r="AU318" s="218" t="s">
        <v>85</v>
      </c>
      <c r="AY318" s="20" t="s">
        <v>136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83</v>
      </c>
      <c r="BK318" s="219">
        <f>ROUND(I318*H318,2)</f>
        <v>0</v>
      </c>
      <c r="BL318" s="20" t="s">
        <v>310</v>
      </c>
      <c r="BM318" s="218" t="s">
        <v>2000</v>
      </c>
    </row>
    <row r="319" s="2" customFormat="1">
      <c r="A319" s="41"/>
      <c r="B319" s="42"/>
      <c r="C319" s="43"/>
      <c r="D319" s="220" t="s">
        <v>145</v>
      </c>
      <c r="E319" s="43"/>
      <c r="F319" s="221" t="s">
        <v>2001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145</v>
      </c>
      <c r="AU319" s="20" t="s">
        <v>85</v>
      </c>
    </row>
    <row r="320" s="2" customFormat="1">
      <c r="A320" s="41"/>
      <c r="B320" s="42"/>
      <c r="C320" s="43"/>
      <c r="D320" s="225" t="s">
        <v>146</v>
      </c>
      <c r="E320" s="43"/>
      <c r="F320" s="226" t="s">
        <v>2002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146</v>
      </c>
      <c r="AU320" s="20" t="s">
        <v>85</v>
      </c>
    </row>
    <row r="321" s="13" customFormat="1">
      <c r="A321" s="13"/>
      <c r="B321" s="232"/>
      <c r="C321" s="233"/>
      <c r="D321" s="220" t="s">
        <v>201</v>
      </c>
      <c r="E321" s="234" t="s">
        <v>19</v>
      </c>
      <c r="F321" s="235" t="s">
        <v>1992</v>
      </c>
      <c r="G321" s="233"/>
      <c r="H321" s="236">
        <v>0.90000000000000002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201</v>
      </c>
      <c r="AU321" s="242" t="s">
        <v>85</v>
      </c>
      <c r="AV321" s="13" t="s">
        <v>85</v>
      </c>
      <c r="AW321" s="13" t="s">
        <v>35</v>
      </c>
      <c r="AX321" s="13" t="s">
        <v>83</v>
      </c>
      <c r="AY321" s="242" t="s">
        <v>136</v>
      </c>
    </row>
    <row r="322" s="2" customFormat="1" ht="24.15" customHeight="1">
      <c r="A322" s="41"/>
      <c r="B322" s="42"/>
      <c r="C322" s="207" t="s">
        <v>524</v>
      </c>
      <c r="D322" s="207" t="s">
        <v>139</v>
      </c>
      <c r="E322" s="208" t="s">
        <v>2003</v>
      </c>
      <c r="F322" s="209" t="s">
        <v>2004</v>
      </c>
      <c r="G322" s="210" t="s">
        <v>258</v>
      </c>
      <c r="H322" s="211">
        <v>1</v>
      </c>
      <c r="I322" s="212"/>
      <c r="J322" s="213">
        <f>ROUND(I322*H322,2)</f>
        <v>0</v>
      </c>
      <c r="K322" s="209" t="s">
        <v>197</v>
      </c>
      <c r="L322" s="47"/>
      <c r="M322" s="214" t="s">
        <v>19</v>
      </c>
      <c r="N322" s="215" t="s">
        <v>46</v>
      </c>
      <c r="O322" s="87"/>
      <c r="P322" s="216">
        <f>O322*H322</f>
        <v>0</v>
      </c>
      <c r="Q322" s="216">
        <v>2.0000000000000002E-05</v>
      </c>
      <c r="R322" s="216">
        <f>Q322*H322</f>
        <v>2.0000000000000002E-05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310</v>
      </c>
      <c r="AT322" s="218" t="s">
        <v>139</v>
      </c>
      <c r="AU322" s="218" t="s">
        <v>85</v>
      </c>
      <c r="AY322" s="20" t="s">
        <v>136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310</v>
      </c>
      <c r="BM322" s="218" t="s">
        <v>2005</v>
      </c>
    </row>
    <row r="323" s="2" customFormat="1">
      <c r="A323" s="41"/>
      <c r="B323" s="42"/>
      <c r="C323" s="43"/>
      <c r="D323" s="220" t="s">
        <v>145</v>
      </c>
      <c r="E323" s="43"/>
      <c r="F323" s="221" t="s">
        <v>2006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145</v>
      </c>
      <c r="AU323" s="20" t="s">
        <v>85</v>
      </c>
    </row>
    <row r="324" s="2" customFormat="1">
      <c r="A324" s="41"/>
      <c r="B324" s="42"/>
      <c r="C324" s="43"/>
      <c r="D324" s="225" t="s">
        <v>146</v>
      </c>
      <c r="E324" s="43"/>
      <c r="F324" s="226" t="s">
        <v>2007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146</v>
      </c>
      <c r="AU324" s="20" t="s">
        <v>85</v>
      </c>
    </row>
    <row r="325" s="2" customFormat="1" ht="16.5" customHeight="1">
      <c r="A325" s="41"/>
      <c r="B325" s="42"/>
      <c r="C325" s="207" t="s">
        <v>532</v>
      </c>
      <c r="D325" s="207" t="s">
        <v>139</v>
      </c>
      <c r="E325" s="208" t="s">
        <v>2008</v>
      </c>
      <c r="F325" s="209" t="s">
        <v>2009</v>
      </c>
      <c r="G325" s="210" t="s">
        <v>222</v>
      </c>
      <c r="H325" s="211">
        <v>0.90000000000000002</v>
      </c>
      <c r="I325" s="212"/>
      <c r="J325" s="213">
        <f>ROUND(I325*H325,2)</f>
        <v>0</v>
      </c>
      <c r="K325" s="209" t="s">
        <v>197</v>
      </c>
      <c r="L325" s="47"/>
      <c r="M325" s="214" t="s">
        <v>19</v>
      </c>
      <c r="N325" s="215" t="s">
        <v>46</v>
      </c>
      <c r="O325" s="87"/>
      <c r="P325" s="216">
        <f>O325*H325</f>
        <v>0</v>
      </c>
      <c r="Q325" s="216">
        <v>0</v>
      </c>
      <c r="R325" s="216">
        <f>Q325*H325</f>
        <v>0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310</v>
      </c>
      <c r="AT325" s="218" t="s">
        <v>139</v>
      </c>
      <c r="AU325" s="218" t="s">
        <v>85</v>
      </c>
      <c r="AY325" s="20" t="s">
        <v>136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83</v>
      </c>
      <c r="BK325" s="219">
        <f>ROUND(I325*H325,2)</f>
        <v>0</v>
      </c>
      <c r="BL325" s="20" t="s">
        <v>310</v>
      </c>
      <c r="BM325" s="218" t="s">
        <v>2010</v>
      </c>
    </row>
    <row r="326" s="2" customFormat="1">
      <c r="A326" s="41"/>
      <c r="B326" s="42"/>
      <c r="C326" s="43"/>
      <c r="D326" s="220" t="s">
        <v>145</v>
      </c>
      <c r="E326" s="43"/>
      <c r="F326" s="221" t="s">
        <v>2011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145</v>
      </c>
      <c r="AU326" s="20" t="s">
        <v>85</v>
      </c>
    </row>
    <row r="327" s="2" customFormat="1">
      <c r="A327" s="41"/>
      <c r="B327" s="42"/>
      <c r="C327" s="43"/>
      <c r="D327" s="225" t="s">
        <v>146</v>
      </c>
      <c r="E327" s="43"/>
      <c r="F327" s="226" t="s">
        <v>2012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146</v>
      </c>
      <c r="AU327" s="20" t="s">
        <v>85</v>
      </c>
    </row>
    <row r="328" s="13" customFormat="1">
      <c r="A328" s="13"/>
      <c r="B328" s="232"/>
      <c r="C328" s="233"/>
      <c r="D328" s="220" t="s">
        <v>201</v>
      </c>
      <c r="E328" s="234" t="s">
        <v>19</v>
      </c>
      <c r="F328" s="235" t="s">
        <v>1992</v>
      </c>
      <c r="G328" s="233"/>
      <c r="H328" s="236">
        <v>0.90000000000000002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201</v>
      </c>
      <c r="AU328" s="242" t="s">
        <v>85</v>
      </c>
      <c r="AV328" s="13" t="s">
        <v>85</v>
      </c>
      <c r="AW328" s="13" t="s">
        <v>35</v>
      </c>
      <c r="AX328" s="13" t="s">
        <v>83</v>
      </c>
      <c r="AY328" s="242" t="s">
        <v>136</v>
      </c>
    </row>
    <row r="329" s="12" customFormat="1" ht="22.8" customHeight="1">
      <c r="A329" s="12"/>
      <c r="B329" s="191"/>
      <c r="C329" s="192"/>
      <c r="D329" s="193" t="s">
        <v>74</v>
      </c>
      <c r="E329" s="205" t="s">
        <v>530</v>
      </c>
      <c r="F329" s="205" t="s">
        <v>531</v>
      </c>
      <c r="G329" s="192"/>
      <c r="H329" s="192"/>
      <c r="I329" s="195"/>
      <c r="J329" s="206">
        <f>BK329</f>
        <v>0</v>
      </c>
      <c r="K329" s="192"/>
      <c r="L329" s="197"/>
      <c r="M329" s="198"/>
      <c r="N329" s="199"/>
      <c r="O329" s="199"/>
      <c r="P329" s="200">
        <f>SUM(P330:P349)</f>
        <v>0</v>
      </c>
      <c r="Q329" s="199"/>
      <c r="R329" s="200">
        <f>SUM(R330:R349)</f>
        <v>0.0458</v>
      </c>
      <c r="S329" s="199"/>
      <c r="T329" s="201">
        <f>SUM(T330:T349)</f>
        <v>0.112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2" t="s">
        <v>85</v>
      </c>
      <c r="AT329" s="203" t="s">
        <v>74</v>
      </c>
      <c r="AU329" s="203" t="s">
        <v>83</v>
      </c>
      <c r="AY329" s="202" t="s">
        <v>136</v>
      </c>
      <c r="BK329" s="204">
        <f>SUM(BK330:BK349)</f>
        <v>0</v>
      </c>
    </row>
    <row r="330" s="2" customFormat="1" ht="24.15" customHeight="1">
      <c r="A330" s="41"/>
      <c r="B330" s="42"/>
      <c r="C330" s="207" t="s">
        <v>538</v>
      </c>
      <c r="D330" s="207" t="s">
        <v>139</v>
      </c>
      <c r="E330" s="208" t="s">
        <v>2013</v>
      </c>
      <c r="F330" s="209" t="s">
        <v>2014</v>
      </c>
      <c r="G330" s="210" t="s">
        <v>258</v>
      </c>
      <c r="H330" s="211">
        <v>2</v>
      </c>
      <c r="I330" s="212"/>
      <c r="J330" s="213">
        <f>ROUND(I330*H330,2)</f>
        <v>0</v>
      </c>
      <c r="K330" s="209" t="s">
        <v>197</v>
      </c>
      <c r="L330" s="47"/>
      <c r="M330" s="214" t="s">
        <v>19</v>
      </c>
      <c r="N330" s="215" t="s">
        <v>46</v>
      </c>
      <c r="O330" s="87"/>
      <c r="P330" s="216">
        <f>O330*H330</f>
        <v>0</v>
      </c>
      <c r="Q330" s="216">
        <v>0</v>
      </c>
      <c r="R330" s="216">
        <f>Q330*H330</f>
        <v>0</v>
      </c>
      <c r="S330" s="216">
        <v>0.032000000000000001</v>
      </c>
      <c r="T330" s="217">
        <f>S330*H330</f>
        <v>0.064000000000000001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310</v>
      </c>
      <c r="AT330" s="218" t="s">
        <v>139</v>
      </c>
      <c r="AU330" s="218" t="s">
        <v>85</v>
      </c>
      <c r="AY330" s="20" t="s">
        <v>136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83</v>
      </c>
      <c r="BK330" s="219">
        <f>ROUND(I330*H330,2)</f>
        <v>0</v>
      </c>
      <c r="BL330" s="20" t="s">
        <v>310</v>
      </c>
      <c r="BM330" s="218" t="s">
        <v>2015</v>
      </c>
    </row>
    <row r="331" s="2" customFormat="1">
      <c r="A331" s="41"/>
      <c r="B331" s="42"/>
      <c r="C331" s="43"/>
      <c r="D331" s="220" t="s">
        <v>145</v>
      </c>
      <c r="E331" s="43"/>
      <c r="F331" s="221" t="s">
        <v>2016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145</v>
      </c>
      <c r="AU331" s="20" t="s">
        <v>85</v>
      </c>
    </row>
    <row r="332" s="2" customFormat="1">
      <c r="A332" s="41"/>
      <c r="B332" s="42"/>
      <c r="C332" s="43"/>
      <c r="D332" s="225" t="s">
        <v>146</v>
      </c>
      <c r="E332" s="43"/>
      <c r="F332" s="226" t="s">
        <v>2017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146</v>
      </c>
      <c r="AU332" s="20" t="s">
        <v>85</v>
      </c>
    </row>
    <row r="333" s="13" customFormat="1">
      <c r="A333" s="13"/>
      <c r="B333" s="232"/>
      <c r="C333" s="233"/>
      <c r="D333" s="220" t="s">
        <v>201</v>
      </c>
      <c r="E333" s="234" t="s">
        <v>19</v>
      </c>
      <c r="F333" s="235" t="s">
        <v>2018</v>
      </c>
      <c r="G333" s="233"/>
      <c r="H333" s="236">
        <v>1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201</v>
      </c>
      <c r="AU333" s="242" t="s">
        <v>85</v>
      </c>
      <c r="AV333" s="13" t="s">
        <v>85</v>
      </c>
      <c r="AW333" s="13" t="s">
        <v>35</v>
      </c>
      <c r="AX333" s="13" t="s">
        <v>75</v>
      </c>
      <c r="AY333" s="242" t="s">
        <v>136</v>
      </c>
    </row>
    <row r="334" s="13" customFormat="1">
      <c r="A334" s="13"/>
      <c r="B334" s="232"/>
      <c r="C334" s="233"/>
      <c r="D334" s="220" t="s">
        <v>201</v>
      </c>
      <c r="E334" s="234" t="s">
        <v>19</v>
      </c>
      <c r="F334" s="235" t="s">
        <v>2019</v>
      </c>
      <c r="G334" s="233"/>
      <c r="H334" s="236">
        <v>1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201</v>
      </c>
      <c r="AU334" s="242" t="s">
        <v>85</v>
      </c>
      <c r="AV334" s="13" t="s">
        <v>85</v>
      </c>
      <c r="AW334" s="13" t="s">
        <v>35</v>
      </c>
      <c r="AX334" s="13" t="s">
        <v>75</v>
      </c>
      <c r="AY334" s="242" t="s">
        <v>136</v>
      </c>
    </row>
    <row r="335" s="14" customFormat="1">
      <c r="A335" s="14"/>
      <c r="B335" s="243"/>
      <c r="C335" s="244"/>
      <c r="D335" s="220" t="s">
        <v>201</v>
      </c>
      <c r="E335" s="245" t="s">
        <v>19</v>
      </c>
      <c r="F335" s="246" t="s">
        <v>205</v>
      </c>
      <c r="G335" s="244"/>
      <c r="H335" s="247">
        <v>2</v>
      </c>
      <c r="I335" s="248"/>
      <c r="J335" s="244"/>
      <c r="K335" s="244"/>
      <c r="L335" s="249"/>
      <c r="M335" s="250"/>
      <c r="N335" s="251"/>
      <c r="O335" s="251"/>
      <c r="P335" s="251"/>
      <c r="Q335" s="251"/>
      <c r="R335" s="251"/>
      <c r="S335" s="251"/>
      <c r="T335" s="25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3" t="s">
        <v>201</v>
      </c>
      <c r="AU335" s="253" t="s">
        <v>85</v>
      </c>
      <c r="AV335" s="14" t="s">
        <v>163</v>
      </c>
      <c r="AW335" s="14" t="s">
        <v>35</v>
      </c>
      <c r="AX335" s="14" t="s">
        <v>83</v>
      </c>
      <c r="AY335" s="253" t="s">
        <v>136</v>
      </c>
    </row>
    <row r="336" s="2" customFormat="1" ht="24.15" customHeight="1">
      <c r="A336" s="41"/>
      <c r="B336" s="42"/>
      <c r="C336" s="264" t="s">
        <v>542</v>
      </c>
      <c r="D336" s="264" t="s">
        <v>263</v>
      </c>
      <c r="E336" s="265" t="s">
        <v>543</v>
      </c>
      <c r="F336" s="266" t="s">
        <v>544</v>
      </c>
      <c r="G336" s="267" t="s">
        <v>258</v>
      </c>
      <c r="H336" s="268">
        <v>2</v>
      </c>
      <c r="I336" s="269"/>
      <c r="J336" s="270">
        <f>ROUND(I336*H336,2)</f>
        <v>0</v>
      </c>
      <c r="K336" s="266" t="s">
        <v>197</v>
      </c>
      <c r="L336" s="271"/>
      <c r="M336" s="272" t="s">
        <v>19</v>
      </c>
      <c r="N336" s="273" t="s">
        <v>46</v>
      </c>
      <c r="O336" s="87"/>
      <c r="P336" s="216">
        <f>O336*H336</f>
        <v>0</v>
      </c>
      <c r="Q336" s="216">
        <v>0.0195</v>
      </c>
      <c r="R336" s="216">
        <f>Q336*H336</f>
        <v>0.039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409</v>
      </c>
      <c r="AT336" s="218" t="s">
        <v>263</v>
      </c>
      <c r="AU336" s="218" t="s">
        <v>85</v>
      </c>
      <c r="AY336" s="20" t="s">
        <v>136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83</v>
      </c>
      <c r="BK336" s="219">
        <f>ROUND(I336*H336,2)</f>
        <v>0</v>
      </c>
      <c r="BL336" s="20" t="s">
        <v>310</v>
      </c>
      <c r="BM336" s="218" t="s">
        <v>2020</v>
      </c>
    </row>
    <row r="337" s="2" customFormat="1">
      <c r="A337" s="41"/>
      <c r="B337" s="42"/>
      <c r="C337" s="43"/>
      <c r="D337" s="220" t="s">
        <v>145</v>
      </c>
      <c r="E337" s="43"/>
      <c r="F337" s="221" t="s">
        <v>544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145</v>
      </c>
      <c r="AU337" s="20" t="s">
        <v>85</v>
      </c>
    </row>
    <row r="338" s="2" customFormat="1" ht="16.5" customHeight="1">
      <c r="A338" s="41"/>
      <c r="B338" s="42"/>
      <c r="C338" s="264" t="s">
        <v>546</v>
      </c>
      <c r="D338" s="264" t="s">
        <v>263</v>
      </c>
      <c r="E338" s="265" t="s">
        <v>2021</v>
      </c>
      <c r="F338" s="266" t="s">
        <v>2022</v>
      </c>
      <c r="G338" s="267" t="s">
        <v>258</v>
      </c>
      <c r="H338" s="268">
        <v>2</v>
      </c>
      <c r="I338" s="269"/>
      <c r="J338" s="270">
        <f>ROUND(I338*H338,2)</f>
        <v>0</v>
      </c>
      <c r="K338" s="266" t="s">
        <v>197</v>
      </c>
      <c r="L338" s="271"/>
      <c r="M338" s="272" t="s">
        <v>19</v>
      </c>
      <c r="N338" s="273" t="s">
        <v>46</v>
      </c>
      <c r="O338" s="87"/>
      <c r="P338" s="216">
        <f>O338*H338</f>
        <v>0</v>
      </c>
      <c r="Q338" s="216">
        <v>0.0022000000000000001</v>
      </c>
      <c r="R338" s="216">
        <f>Q338*H338</f>
        <v>0.0044000000000000003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409</v>
      </c>
      <c r="AT338" s="218" t="s">
        <v>263</v>
      </c>
      <c r="AU338" s="218" t="s">
        <v>85</v>
      </c>
      <c r="AY338" s="20" t="s">
        <v>136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83</v>
      </c>
      <c r="BK338" s="219">
        <f>ROUND(I338*H338,2)</f>
        <v>0</v>
      </c>
      <c r="BL338" s="20" t="s">
        <v>310</v>
      </c>
      <c r="BM338" s="218" t="s">
        <v>2023</v>
      </c>
    </row>
    <row r="339" s="2" customFormat="1">
      <c r="A339" s="41"/>
      <c r="B339" s="42"/>
      <c r="C339" s="43"/>
      <c r="D339" s="220" t="s">
        <v>145</v>
      </c>
      <c r="E339" s="43"/>
      <c r="F339" s="221" t="s">
        <v>2022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145</v>
      </c>
      <c r="AU339" s="20" t="s">
        <v>85</v>
      </c>
    </row>
    <row r="340" s="2" customFormat="1" ht="16.5" customHeight="1">
      <c r="A340" s="41"/>
      <c r="B340" s="42"/>
      <c r="C340" s="264" t="s">
        <v>554</v>
      </c>
      <c r="D340" s="264" t="s">
        <v>263</v>
      </c>
      <c r="E340" s="265" t="s">
        <v>2024</v>
      </c>
      <c r="F340" s="266" t="s">
        <v>2025</v>
      </c>
      <c r="G340" s="267" t="s">
        <v>258</v>
      </c>
      <c r="H340" s="268">
        <v>2</v>
      </c>
      <c r="I340" s="269"/>
      <c r="J340" s="270">
        <f>ROUND(I340*H340,2)</f>
        <v>0</v>
      </c>
      <c r="K340" s="266" t="s">
        <v>197</v>
      </c>
      <c r="L340" s="271"/>
      <c r="M340" s="272" t="s">
        <v>19</v>
      </c>
      <c r="N340" s="273" t="s">
        <v>46</v>
      </c>
      <c r="O340" s="87"/>
      <c r="P340" s="216">
        <f>O340*H340</f>
        <v>0</v>
      </c>
      <c r="Q340" s="216">
        <v>0.0011999999999999999</v>
      </c>
      <c r="R340" s="216">
        <f>Q340*H340</f>
        <v>0.0023999999999999998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409</v>
      </c>
      <c r="AT340" s="218" t="s">
        <v>263</v>
      </c>
      <c r="AU340" s="218" t="s">
        <v>85</v>
      </c>
      <c r="AY340" s="20" t="s">
        <v>136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83</v>
      </c>
      <c r="BK340" s="219">
        <f>ROUND(I340*H340,2)</f>
        <v>0</v>
      </c>
      <c r="BL340" s="20" t="s">
        <v>310</v>
      </c>
      <c r="BM340" s="218" t="s">
        <v>2026</v>
      </c>
    </row>
    <row r="341" s="2" customFormat="1">
      <c r="A341" s="41"/>
      <c r="B341" s="42"/>
      <c r="C341" s="43"/>
      <c r="D341" s="220" t="s">
        <v>145</v>
      </c>
      <c r="E341" s="43"/>
      <c r="F341" s="221" t="s">
        <v>2025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145</v>
      </c>
      <c r="AU341" s="20" t="s">
        <v>85</v>
      </c>
    </row>
    <row r="342" s="2" customFormat="1" ht="24.15" customHeight="1">
      <c r="A342" s="41"/>
      <c r="B342" s="42"/>
      <c r="C342" s="207" t="s">
        <v>561</v>
      </c>
      <c r="D342" s="207" t="s">
        <v>139</v>
      </c>
      <c r="E342" s="208" t="s">
        <v>2027</v>
      </c>
      <c r="F342" s="209" t="s">
        <v>2028</v>
      </c>
      <c r="G342" s="210" t="s">
        <v>258</v>
      </c>
      <c r="H342" s="211">
        <v>2</v>
      </c>
      <c r="I342" s="212"/>
      <c r="J342" s="213">
        <f>ROUND(I342*H342,2)</f>
        <v>0</v>
      </c>
      <c r="K342" s="209" t="s">
        <v>197</v>
      </c>
      <c r="L342" s="47"/>
      <c r="M342" s="214" t="s">
        <v>19</v>
      </c>
      <c r="N342" s="215" t="s">
        <v>46</v>
      </c>
      <c r="O342" s="87"/>
      <c r="P342" s="216">
        <f>O342*H342</f>
        <v>0</v>
      </c>
      <c r="Q342" s="216">
        <v>0</v>
      </c>
      <c r="R342" s="216">
        <f>Q342*H342</f>
        <v>0</v>
      </c>
      <c r="S342" s="216">
        <v>0.024</v>
      </c>
      <c r="T342" s="217">
        <f>S342*H342</f>
        <v>0.048000000000000001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310</v>
      </c>
      <c r="AT342" s="218" t="s">
        <v>139</v>
      </c>
      <c r="AU342" s="218" t="s">
        <v>85</v>
      </c>
      <c r="AY342" s="20" t="s">
        <v>136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83</v>
      </c>
      <c r="BK342" s="219">
        <f>ROUND(I342*H342,2)</f>
        <v>0</v>
      </c>
      <c r="BL342" s="20" t="s">
        <v>310</v>
      </c>
      <c r="BM342" s="218" t="s">
        <v>2029</v>
      </c>
    </row>
    <row r="343" s="2" customFormat="1">
      <c r="A343" s="41"/>
      <c r="B343" s="42"/>
      <c r="C343" s="43"/>
      <c r="D343" s="220" t="s">
        <v>145</v>
      </c>
      <c r="E343" s="43"/>
      <c r="F343" s="221" t="s">
        <v>2030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145</v>
      </c>
      <c r="AU343" s="20" t="s">
        <v>85</v>
      </c>
    </row>
    <row r="344" s="2" customFormat="1">
      <c r="A344" s="41"/>
      <c r="B344" s="42"/>
      <c r="C344" s="43"/>
      <c r="D344" s="225" t="s">
        <v>146</v>
      </c>
      <c r="E344" s="43"/>
      <c r="F344" s="226" t="s">
        <v>2031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146</v>
      </c>
      <c r="AU344" s="20" t="s">
        <v>85</v>
      </c>
    </row>
    <row r="345" s="15" customFormat="1">
      <c r="A345" s="15"/>
      <c r="B345" s="254"/>
      <c r="C345" s="255"/>
      <c r="D345" s="220" t="s">
        <v>201</v>
      </c>
      <c r="E345" s="256" t="s">
        <v>19</v>
      </c>
      <c r="F345" s="257" t="s">
        <v>2032</v>
      </c>
      <c r="G345" s="255"/>
      <c r="H345" s="256" t="s">
        <v>19</v>
      </c>
      <c r="I345" s="258"/>
      <c r="J345" s="255"/>
      <c r="K345" s="255"/>
      <c r="L345" s="259"/>
      <c r="M345" s="260"/>
      <c r="N345" s="261"/>
      <c r="O345" s="261"/>
      <c r="P345" s="261"/>
      <c r="Q345" s="261"/>
      <c r="R345" s="261"/>
      <c r="S345" s="261"/>
      <c r="T345" s="262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3" t="s">
        <v>201</v>
      </c>
      <c r="AU345" s="263" t="s">
        <v>85</v>
      </c>
      <c r="AV345" s="15" t="s">
        <v>83</v>
      </c>
      <c r="AW345" s="15" t="s">
        <v>35</v>
      </c>
      <c r="AX345" s="15" t="s">
        <v>75</v>
      </c>
      <c r="AY345" s="263" t="s">
        <v>136</v>
      </c>
    </row>
    <row r="346" s="13" customFormat="1">
      <c r="A346" s="13"/>
      <c r="B346" s="232"/>
      <c r="C346" s="233"/>
      <c r="D346" s="220" t="s">
        <v>201</v>
      </c>
      <c r="E346" s="234" t="s">
        <v>19</v>
      </c>
      <c r="F346" s="235" t="s">
        <v>85</v>
      </c>
      <c r="G346" s="233"/>
      <c r="H346" s="236">
        <v>2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201</v>
      </c>
      <c r="AU346" s="242" t="s">
        <v>85</v>
      </c>
      <c r="AV346" s="13" t="s">
        <v>85</v>
      </c>
      <c r="AW346" s="13" t="s">
        <v>35</v>
      </c>
      <c r="AX346" s="13" t="s">
        <v>83</v>
      </c>
      <c r="AY346" s="242" t="s">
        <v>136</v>
      </c>
    </row>
    <row r="347" s="2" customFormat="1" ht="24.15" customHeight="1">
      <c r="A347" s="41"/>
      <c r="B347" s="42"/>
      <c r="C347" s="207" t="s">
        <v>569</v>
      </c>
      <c r="D347" s="207" t="s">
        <v>139</v>
      </c>
      <c r="E347" s="208" t="s">
        <v>547</v>
      </c>
      <c r="F347" s="209" t="s">
        <v>548</v>
      </c>
      <c r="G347" s="210" t="s">
        <v>214</v>
      </c>
      <c r="H347" s="211">
        <v>0.045999999999999999</v>
      </c>
      <c r="I347" s="212"/>
      <c r="J347" s="213">
        <f>ROUND(I347*H347,2)</f>
        <v>0</v>
      </c>
      <c r="K347" s="209" t="s">
        <v>197</v>
      </c>
      <c r="L347" s="47"/>
      <c r="M347" s="214" t="s">
        <v>19</v>
      </c>
      <c r="N347" s="215" t="s">
        <v>46</v>
      </c>
      <c r="O347" s="87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310</v>
      </c>
      <c r="AT347" s="218" t="s">
        <v>139</v>
      </c>
      <c r="AU347" s="218" t="s">
        <v>85</v>
      </c>
      <c r="AY347" s="20" t="s">
        <v>136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83</v>
      </c>
      <c r="BK347" s="219">
        <f>ROUND(I347*H347,2)</f>
        <v>0</v>
      </c>
      <c r="BL347" s="20" t="s">
        <v>310</v>
      </c>
      <c r="BM347" s="218" t="s">
        <v>2033</v>
      </c>
    </row>
    <row r="348" s="2" customFormat="1">
      <c r="A348" s="41"/>
      <c r="B348" s="42"/>
      <c r="C348" s="43"/>
      <c r="D348" s="220" t="s">
        <v>145</v>
      </c>
      <c r="E348" s="43"/>
      <c r="F348" s="221" t="s">
        <v>550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145</v>
      </c>
      <c r="AU348" s="20" t="s">
        <v>85</v>
      </c>
    </row>
    <row r="349" s="2" customFormat="1">
      <c r="A349" s="41"/>
      <c r="B349" s="42"/>
      <c r="C349" s="43"/>
      <c r="D349" s="225" t="s">
        <v>146</v>
      </c>
      <c r="E349" s="43"/>
      <c r="F349" s="226" t="s">
        <v>551</v>
      </c>
      <c r="G349" s="43"/>
      <c r="H349" s="43"/>
      <c r="I349" s="222"/>
      <c r="J349" s="43"/>
      <c r="K349" s="43"/>
      <c r="L349" s="47"/>
      <c r="M349" s="223"/>
      <c r="N349" s="224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146</v>
      </c>
      <c r="AU349" s="20" t="s">
        <v>85</v>
      </c>
    </row>
    <row r="350" s="12" customFormat="1" ht="22.8" customHeight="1">
      <c r="A350" s="12"/>
      <c r="B350" s="191"/>
      <c r="C350" s="192"/>
      <c r="D350" s="193" t="s">
        <v>74</v>
      </c>
      <c r="E350" s="205" t="s">
        <v>575</v>
      </c>
      <c r="F350" s="205" t="s">
        <v>576</v>
      </c>
      <c r="G350" s="192"/>
      <c r="H350" s="192"/>
      <c r="I350" s="195"/>
      <c r="J350" s="206">
        <f>BK350</f>
        <v>0</v>
      </c>
      <c r="K350" s="192"/>
      <c r="L350" s="197"/>
      <c r="M350" s="198"/>
      <c r="N350" s="199"/>
      <c r="O350" s="199"/>
      <c r="P350" s="200">
        <f>SUM(P351:P411)</f>
        <v>0</v>
      </c>
      <c r="Q350" s="199"/>
      <c r="R350" s="200">
        <f>SUM(R351:R411)</f>
        <v>0.40196266000000003</v>
      </c>
      <c r="S350" s="199"/>
      <c r="T350" s="201">
        <f>SUM(T351:T411)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2" t="s">
        <v>85</v>
      </c>
      <c r="AT350" s="203" t="s">
        <v>74</v>
      </c>
      <c r="AU350" s="203" t="s">
        <v>83</v>
      </c>
      <c r="AY350" s="202" t="s">
        <v>136</v>
      </c>
      <c r="BK350" s="204">
        <f>SUM(BK351:BK411)</f>
        <v>0</v>
      </c>
    </row>
    <row r="351" s="2" customFormat="1" ht="16.5" customHeight="1">
      <c r="A351" s="41"/>
      <c r="B351" s="42"/>
      <c r="C351" s="207" t="s">
        <v>577</v>
      </c>
      <c r="D351" s="207" t="s">
        <v>139</v>
      </c>
      <c r="E351" s="208" t="s">
        <v>2034</v>
      </c>
      <c r="F351" s="209" t="s">
        <v>2035</v>
      </c>
      <c r="G351" s="210" t="s">
        <v>222</v>
      </c>
      <c r="H351" s="211">
        <v>15.583</v>
      </c>
      <c r="I351" s="212"/>
      <c r="J351" s="213">
        <f>ROUND(I351*H351,2)</f>
        <v>0</v>
      </c>
      <c r="K351" s="209" t="s">
        <v>197</v>
      </c>
      <c r="L351" s="47"/>
      <c r="M351" s="214" t="s">
        <v>19</v>
      </c>
      <c r="N351" s="215" t="s">
        <v>46</v>
      </c>
      <c r="O351" s="87"/>
      <c r="P351" s="216">
        <f>O351*H351</f>
        <v>0</v>
      </c>
      <c r="Q351" s="216">
        <v>0.00029999999999999997</v>
      </c>
      <c r="R351" s="216">
        <f>Q351*H351</f>
        <v>0.0046749000000000001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310</v>
      </c>
      <c r="AT351" s="218" t="s">
        <v>139</v>
      </c>
      <c r="AU351" s="218" t="s">
        <v>85</v>
      </c>
      <c r="AY351" s="20" t="s">
        <v>136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83</v>
      </c>
      <c r="BK351" s="219">
        <f>ROUND(I351*H351,2)</f>
        <v>0</v>
      </c>
      <c r="BL351" s="20" t="s">
        <v>310</v>
      </c>
      <c r="BM351" s="218" t="s">
        <v>2036</v>
      </c>
    </row>
    <row r="352" s="2" customFormat="1">
      <c r="A352" s="41"/>
      <c r="B352" s="42"/>
      <c r="C352" s="43"/>
      <c r="D352" s="220" t="s">
        <v>145</v>
      </c>
      <c r="E352" s="43"/>
      <c r="F352" s="221" t="s">
        <v>2037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145</v>
      </c>
      <c r="AU352" s="20" t="s">
        <v>85</v>
      </c>
    </row>
    <row r="353" s="2" customFormat="1">
      <c r="A353" s="41"/>
      <c r="B353" s="42"/>
      <c r="C353" s="43"/>
      <c r="D353" s="225" t="s">
        <v>146</v>
      </c>
      <c r="E353" s="43"/>
      <c r="F353" s="226" t="s">
        <v>2038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146</v>
      </c>
      <c r="AU353" s="20" t="s">
        <v>85</v>
      </c>
    </row>
    <row r="354" s="15" customFormat="1">
      <c r="A354" s="15"/>
      <c r="B354" s="254"/>
      <c r="C354" s="255"/>
      <c r="D354" s="220" t="s">
        <v>201</v>
      </c>
      <c r="E354" s="256" t="s">
        <v>19</v>
      </c>
      <c r="F354" s="257" t="s">
        <v>2039</v>
      </c>
      <c r="G354" s="255"/>
      <c r="H354" s="256" t="s">
        <v>19</v>
      </c>
      <c r="I354" s="258"/>
      <c r="J354" s="255"/>
      <c r="K354" s="255"/>
      <c r="L354" s="259"/>
      <c r="M354" s="260"/>
      <c r="N354" s="261"/>
      <c r="O354" s="261"/>
      <c r="P354" s="261"/>
      <c r="Q354" s="261"/>
      <c r="R354" s="261"/>
      <c r="S354" s="261"/>
      <c r="T354" s="262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3" t="s">
        <v>201</v>
      </c>
      <c r="AU354" s="263" t="s">
        <v>85</v>
      </c>
      <c r="AV354" s="15" t="s">
        <v>83</v>
      </c>
      <c r="AW354" s="15" t="s">
        <v>35</v>
      </c>
      <c r="AX354" s="15" t="s">
        <v>75</v>
      </c>
      <c r="AY354" s="263" t="s">
        <v>136</v>
      </c>
    </row>
    <row r="355" s="13" customFormat="1">
      <c r="A355" s="13"/>
      <c r="B355" s="232"/>
      <c r="C355" s="233"/>
      <c r="D355" s="220" t="s">
        <v>201</v>
      </c>
      <c r="E355" s="234" t="s">
        <v>19</v>
      </c>
      <c r="F355" s="235" t="s">
        <v>2040</v>
      </c>
      <c r="G355" s="233"/>
      <c r="H355" s="236">
        <v>6.6440000000000001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201</v>
      </c>
      <c r="AU355" s="242" t="s">
        <v>85</v>
      </c>
      <c r="AV355" s="13" t="s">
        <v>85</v>
      </c>
      <c r="AW355" s="13" t="s">
        <v>35</v>
      </c>
      <c r="AX355" s="13" t="s">
        <v>75</v>
      </c>
      <c r="AY355" s="242" t="s">
        <v>136</v>
      </c>
    </row>
    <row r="356" s="13" customFormat="1">
      <c r="A356" s="13"/>
      <c r="B356" s="232"/>
      <c r="C356" s="233"/>
      <c r="D356" s="220" t="s">
        <v>201</v>
      </c>
      <c r="E356" s="234" t="s">
        <v>19</v>
      </c>
      <c r="F356" s="235" t="s">
        <v>2041</v>
      </c>
      <c r="G356" s="233"/>
      <c r="H356" s="236">
        <v>1.4370000000000001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201</v>
      </c>
      <c r="AU356" s="242" t="s">
        <v>85</v>
      </c>
      <c r="AV356" s="13" t="s">
        <v>85</v>
      </c>
      <c r="AW356" s="13" t="s">
        <v>35</v>
      </c>
      <c r="AX356" s="13" t="s">
        <v>75</v>
      </c>
      <c r="AY356" s="242" t="s">
        <v>136</v>
      </c>
    </row>
    <row r="357" s="15" customFormat="1">
      <c r="A357" s="15"/>
      <c r="B357" s="254"/>
      <c r="C357" s="255"/>
      <c r="D357" s="220" t="s">
        <v>201</v>
      </c>
      <c r="E357" s="256" t="s">
        <v>19</v>
      </c>
      <c r="F357" s="257" t="s">
        <v>2042</v>
      </c>
      <c r="G357" s="255"/>
      <c r="H357" s="256" t="s">
        <v>19</v>
      </c>
      <c r="I357" s="258"/>
      <c r="J357" s="255"/>
      <c r="K357" s="255"/>
      <c r="L357" s="259"/>
      <c r="M357" s="260"/>
      <c r="N357" s="261"/>
      <c r="O357" s="261"/>
      <c r="P357" s="261"/>
      <c r="Q357" s="261"/>
      <c r="R357" s="261"/>
      <c r="S357" s="261"/>
      <c r="T357" s="262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3" t="s">
        <v>201</v>
      </c>
      <c r="AU357" s="263" t="s">
        <v>85</v>
      </c>
      <c r="AV357" s="15" t="s">
        <v>83</v>
      </c>
      <c r="AW357" s="15" t="s">
        <v>35</v>
      </c>
      <c r="AX357" s="15" t="s">
        <v>75</v>
      </c>
      <c r="AY357" s="263" t="s">
        <v>136</v>
      </c>
    </row>
    <row r="358" s="13" customFormat="1">
      <c r="A358" s="13"/>
      <c r="B358" s="232"/>
      <c r="C358" s="233"/>
      <c r="D358" s="220" t="s">
        <v>201</v>
      </c>
      <c r="E358" s="234" t="s">
        <v>19</v>
      </c>
      <c r="F358" s="235" t="s">
        <v>2043</v>
      </c>
      <c r="G358" s="233"/>
      <c r="H358" s="236">
        <v>6.3860000000000001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201</v>
      </c>
      <c r="AU358" s="242" t="s">
        <v>85</v>
      </c>
      <c r="AV358" s="13" t="s">
        <v>85</v>
      </c>
      <c r="AW358" s="13" t="s">
        <v>35</v>
      </c>
      <c r="AX358" s="13" t="s">
        <v>75</v>
      </c>
      <c r="AY358" s="242" t="s">
        <v>136</v>
      </c>
    </row>
    <row r="359" s="13" customFormat="1">
      <c r="A359" s="13"/>
      <c r="B359" s="232"/>
      <c r="C359" s="233"/>
      <c r="D359" s="220" t="s">
        <v>201</v>
      </c>
      <c r="E359" s="234" t="s">
        <v>19</v>
      </c>
      <c r="F359" s="235" t="s">
        <v>2044</v>
      </c>
      <c r="G359" s="233"/>
      <c r="H359" s="236">
        <v>1.1160000000000001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201</v>
      </c>
      <c r="AU359" s="242" t="s">
        <v>85</v>
      </c>
      <c r="AV359" s="13" t="s">
        <v>85</v>
      </c>
      <c r="AW359" s="13" t="s">
        <v>35</v>
      </c>
      <c r="AX359" s="13" t="s">
        <v>75</v>
      </c>
      <c r="AY359" s="242" t="s">
        <v>136</v>
      </c>
    </row>
    <row r="360" s="14" customFormat="1">
      <c r="A360" s="14"/>
      <c r="B360" s="243"/>
      <c r="C360" s="244"/>
      <c r="D360" s="220" t="s">
        <v>201</v>
      </c>
      <c r="E360" s="245" t="s">
        <v>19</v>
      </c>
      <c r="F360" s="246" t="s">
        <v>205</v>
      </c>
      <c r="G360" s="244"/>
      <c r="H360" s="247">
        <v>15.582999999999998</v>
      </c>
      <c r="I360" s="248"/>
      <c r="J360" s="244"/>
      <c r="K360" s="244"/>
      <c r="L360" s="249"/>
      <c r="M360" s="250"/>
      <c r="N360" s="251"/>
      <c r="O360" s="251"/>
      <c r="P360" s="251"/>
      <c r="Q360" s="251"/>
      <c r="R360" s="251"/>
      <c r="S360" s="251"/>
      <c r="T360" s="25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3" t="s">
        <v>201</v>
      </c>
      <c r="AU360" s="253" t="s">
        <v>85</v>
      </c>
      <c r="AV360" s="14" t="s">
        <v>163</v>
      </c>
      <c r="AW360" s="14" t="s">
        <v>35</v>
      </c>
      <c r="AX360" s="14" t="s">
        <v>83</v>
      </c>
      <c r="AY360" s="253" t="s">
        <v>136</v>
      </c>
    </row>
    <row r="361" s="2" customFormat="1" ht="37.8" customHeight="1">
      <c r="A361" s="41"/>
      <c r="B361" s="42"/>
      <c r="C361" s="207" t="s">
        <v>585</v>
      </c>
      <c r="D361" s="207" t="s">
        <v>139</v>
      </c>
      <c r="E361" s="208" t="s">
        <v>2045</v>
      </c>
      <c r="F361" s="209" t="s">
        <v>2046</v>
      </c>
      <c r="G361" s="210" t="s">
        <v>222</v>
      </c>
      <c r="H361" s="211">
        <v>13.029999999999999</v>
      </c>
      <c r="I361" s="212"/>
      <c r="J361" s="213">
        <f>ROUND(I361*H361,2)</f>
        <v>0</v>
      </c>
      <c r="K361" s="209" t="s">
        <v>2047</v>
      </c>
      <c r="L361" s="47"/>
      <c r="M361" s="214" t="s">
        <v>19</v>
      </c>
      <c r="N361" s="215" t="s">
        <v>46</v>
      </c>
      <c r="O361" s="87"/>
      <c r="P361" s="216">
        <f>O361*H361</f>
        <v>0</v>
      </c>
      <c r="Q361" s="216">
        <v>0.0068900000000000003</v>
      </c>
      <c r="R361" s="216">
        <f>Q361*H361</f>
        <v>0.089776700000000001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310</v>
      </c>
      <c r="AT361" s="218" t="s">
        <v>139</v>
      </c>
      <c r="AU361" s="218" t="s">
        <v>85</v>
      </c>
      <c r="AY361" s="20" t="s">
        <v>136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310</v>
      </c>
      <c r="BM361" s="218" t="s">
        <v>2048</v>
      </c>
    </row>
    <row r="362" s="2" customFormat="1">
      <c r="A362" s="41"/>
      <c r="B362" s="42"/>
      <c r="C362" s="43"/>
      <c r="D362" s="220" t="s">
        <v>145</v>
      </c>
      <c r="E362" s="43"/>
      <c r="F362" s="221" t="s">
        <v>2049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145</v>
      </c>
      <c r="AU362" s="20" t="s">
        <v>85</v>
      </c>
    </row>
    <row r="363" s="2" customFormat="1">
      <c r="A363" s="41"/>
      <c r="B363" s="42"/>
      <c r="C363" s="43"/>
      <c r="D363" s="225" t="s">
        <v>146</v>
      </c>
      <c r="E363" s="43"/>
      <c r="F363" s="226" t="s">
        <v>2050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146</v>
      </c>
      <c r="AU363" s="20" t="s">
        <v>85</v>
      </c>
    </row>
    <row r="364" s="15" customFormat="1">
      <c r="A364" s="15"/>
      <c r="B364" s="254"/>
      <c r="C364" s="255"/>
      <c r="D364" s="220" t="s">
        <v>201</v>
      </c>
      <c r="E364" s="256" t="s">
        <v>19</v>
      </c>
      <c r="F364" s="257" t="s">
        <v>2039</v>
      </c>
      <c r="G364" s="255"/>
      <c r="H364" s="256" t="s">
        <v>19</v>
      </c>
      <c r="I364" s="258"/>
      <c r="J364" s="255"/>
      <c r="K364" s="255"/>
      <c r="L364" s="259"/>
      <c r="M364" s="260"/>
      <c r="N364" s="261"/>
      <c r="O364" s="261"/>
      <c r="P364" s="261"/>
      <c r="Q364" s="261"/>
      <c r="R364" s="261"/>
      <c r="S364" s="261"/>
      <c r="T364" s="262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3" t="s">
        <v>201</v>
      </c>
      <c r="AU364" s="263" t="s">
        <v>85</v>
      </c>
      <c r="AV364" s="15" t="s">
        <v>83</v>
      </c>
      <c r="AW364" s="15" t="s">
        <v>35</v>
      </c>
      <c r="AX364" s="15" t="s">
        <v>75</v>
      </c>
      <c r="AY364" s="263" t="s">
        <v>136</v>
      </c>
    </row>
    <row r="365" s="13" customFormat="1">
      <c r="A365" s="13"/>
      <c r="B365" s="232"/>
      <c r="C365" s="233"/>
      <c r="D365" s="220" t="s">
        <v>201</v>
      </c>
      <c r="E365" s="234" t="s">
        <v>19</v>
      </c>
      <c r="F365" s="235" t="s">
        <v>2040</v>
      </c>
      <c r="G365" s="233"/>
      <c r="H365" s="236">
        <v>6.6440000000000001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201</v>
      </c>
      <c r="AU365" s="242" t="s">
        <v>85</v>
      </c>
      <c r="AV365" s="13" t="s">
        <v>85</v>
      </c>
      <c r="AW365" s="13" t="s">
        <v>35</v>
      </c>
      <c r="AX365" s="13" t="s">
        <v>75</v>
      </c>
      <c r="AY365" s="242" t="s">
        <v>136</v>
      </c>
    </row>
    <row r="366" s="15" customFormat="1">
      <c r="A366" s="15"/>
      <c r="B366" s="254"/>
      <c r="C366" s="255"/>
      <c r="D366" s="220" t="s">
        <v>201</v>
      </c>
      <c r="E366" s="256" t="s">
        <v>19</v>
      </c>
      <c r="F366" s="257" t="s">
        <v>2042</v>
      </c>
      <c r="G366" s="255"/>
      <c r="H366" s="256" t="s">
        <v>19</v>
      </c>
      <c r="I366" s="258"/>
      <c r="J366" s="255"/>
      <c r="K366" s="255"/>
      <c r="L366" s="259"/>
      <c r="M366" s="260"/>
      <c r="N366" s="261"/>
      <c r="O366" s="261"/>
      <c r="P366" s="261"/>
      <c r="Q366" s="261"/>
      <c r="R366" s="261"/>
      <c r="S366" s="261"/>
      <c r="T366" s="262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3" t="s">
        <v>201</v>
      </c>
      <c r="AU366" s="263" t="s">
        <v>85</v>
      </c>
      <c r="AV366" s="15" t="s">
        <v>83</v>
      </c>
      <c r="AW366" s="15" t="s">
        <v>35</v>
      </c>
      <c r="AX366" s="15" t="s">
        <v>75</v>
      </c>
      <c r="AY366" s="263" t="s">
        <v>136</v>
      </c>
    </row>
    <row r="367" s="13" customFormat="1">
      <c r="A367" s="13"/>
      <c r="B367" s="232"/>
      <c r="C367" s="233"/>
      <c r="D367" s="220" t="s">
        <v>201</v>
      </c>
      <c r="E367" s="234" t="s">
        <v>19</v>
      </c>
      <c r="F367" s="235" t="s">
        <v>2043</v>
      </c>
      <c r="G367" s="233"/>
      <c r="H367" s="236">
        <v>6.3860000000000001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201</v>
      </c>
      <c r="AU367" s="242" t="s">
        <v>85</v>
      </c>
      <c r="AV367" s="13" t="s">
        <v>85</v>
      </c>
      <c r="AW367" s="13" t="s">
        <v>35</v>
      </c>
      <c r="AX367" s="13" t="s">
        <v>75</v>
      </c>
      <c r="AY367" s="242" t="s">
        <v>136</v>
      </c>
    </row>
    <row r="368" s="14" customFormat="1">
      <c r="A368" s="14"/>
      <c r="B368" s="243"/>
      <c r="C368" s="244"/>
      <c r="D368" s="220" t="s">
        <v>201</v>
      </c>
      <c r="E368" s="245" t="s">
        <v>19</v>
      </c>
      <c r="F368" s="246" t="s">
        <v>205</v>
      </c>
      <c r="G368" s="244"/>
      <c r="H368" s="247">
        <v>13.030000000000001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201</v>
      </c>
      <c r="AU368" s="253" t="s">
        <v>85</v>
      </c>
      <c r="AV368" s="14" t="s">
        <v>163</v>
      </c>
      <c r="AW368" s="14" t="s">
        <v>35</v>
      </c>
      <c r="AX368" s="14" t="s">
        <v>83</v>
      </c>
      <c r="AY368" s="253" t="s">
        <v>136</v>
      </c>
    </row>
    <row r="369" s="2" customFormat="1" ht="37.8" customHeight="1">
      <c r="A369" s="41"/>
      <c r="B369" s="42"/>
      <c r="C369" s="264" t="s">
        <v>592</v>
      </c>
      <c r="D369" s="264" t="s">
        <v>263</v>
      </c>
      <c r="E369" s="265" t="s">
        <v>2051</v>
      </c>
      <c r="F369" s="266" t="s">
        <v>2052</v>
      </c>
      <c r="G369" s="267" t="s">
        <v>222</v>
      </c>
      <c r="H369" s="268">
        <v>14.333</v>
      </c>
      <c r="I369" s="269"/>
      <c r="J369" s="270">
        <f>ROUND(I369*H369,2)</f>
        <v>0</v>
      </c>
      <c r="K369" s="266" t="s">
        <v>2047</v>
      </c>
      <c r="L369" s="271"/>
      <c r="M369" s="272" t="s">
        <v>19</v>
      </c>
      <c r="N369" s="273" t="s">
        <v>46</v>
      </c>
      <c r="O369" s="87"/>
      <c r="P369" s="216">
        <f>O369*H369</f>
        <v>0</v>
      </c>
      <c r="Q369" s="216">
        <v>0.019199999999999998</v>
      </c>
      <c r="R369" s="216">
        <f>Q369*H369</f>
        <v>0.27519359999999998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409</v>
      </c>
      <c r="AT369" s="218" t="s">
        <v>263</v>
      </c>
      <c r="AU369" s="218" t="s">
        <v>85</v>
      </c>
      <c r="AY369" s="20" t="s">
        <v>136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83</v>
      </c>
      <c r="BK369" s="219">
        <f>ROUND(I369*H369,2)</f>
        <v>0</v>
      </c>
      <c r="BL369" s="20" t="s">
        <v>310</v>
      </c>
      <c r="BM369" s="218" t="s">
        <v>2053</v>
      </c>
    </row>
    <row r="370" s="2" customFormat="1">
      <c r="A370" s="41"/>
      <c r="B370" s="42"/>
      <c r="C370" s="43"/>
      <c r="D370" s="220" t="s">
        <v>145</v>
      </c>
      <c r="E370" s="43"/>
      <c r="F370" s="221" t="s">
        <v>2052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145</v>
      </c>
      <c r="AU370" s="20" t="s">
        <v>85</v>
      </c>
    </row>
    <row r="371" s="13" customFormat="1">
      <c r="A371" s="13"/>
      <c r="B371" s="232"/>
      <c r="C371" s="233"/>
      <c r="D371" s="220" t="s">
        <v>201</v>
      </c>
      <c r="E371" s="233"/>
      <c r="F371" s="235" t="s">
        <v>2054</v>
      </c>
      <c r="G371" s="233"/>
      <c r="H371" s="236">
        <v>14.333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201</v>
      </c>
      <c r="AU371" s="242" t="s">
        <v>85</v>
      </c>
      <c r="AV371" s="13" t="s">
        <v>85</v>
      </c>
      <c r="AW371" s="13" t="s">
        <v>4</v>
      </c>
      <c r="AX371" s="13" t="s">
        <v>83</v>
      </c>
      <c r="AY371" s="242" t="s">
        <v>136</v>
      </c>
    </row>
    <row r="372" s="2" customFormat="1" ht="24.15" customHeight="1">
      <c r="A372" s="41"/>
      <c r="B372" s="42"/>
      <c r="C372" s="207" t="s">
        <v>600</v>
      </c>
      <c r="D372" s="207" t="s">
        <v>139</v>
      </c>
      <c r="E372" s="208" t="s">
        <v>2055</v>
      </c>
      <c r="F372" s="209" t="s">
        <v>2056</v>
      </c>
      <c r="G372" s="210" t="s">
        <v>222</v>
      </c>
      <c r="H372" s="211">
        <v>15.583</v>
      </c>
      <c r="I372" s="212"/>
      <c r="J372" s="213">
        <f>ROUND(I372*H372,2)</f>
        <v>0</v>
      </c>
      <c r="K372" s="209" t="s">
        <v>197</v>
      </c>
      <c r="L372" s="47"/>
      <c r="M372" s="214" t="s">
        <v>19</v>
      </c>
      <c r="N372" s="215" t="s">
        <v>46</v>
      </c>
      <c r="O372" s="87"/>
      <c r="P372" s="216">
        <f>O372*H372</f>
        <v>0</v>
      </c>
      <c r="Q372" s="216">
        <v>0.0015</v>
      </c>
      <c r="R372" s="216">
        <f>Q372*H372</f>
        <v>0.023374499999999999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310</v>
      </c>
      <c r="AT372" s="218" t="s">
        <v>139</v>
      </c>
      <c r="AU372" s="218" t="s">
        <v>85</v>
      </c>
      <c r="AY372" s="20" t="s">
        <v>136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310</v>
      </c>
      <c r="BM372" s="218" t="s">
        <v>2057</v>
      </c>
    </row>
    <row r="373" s="2" customFormat="1">
      <c r="A373" s="41"/>
      <c r="B373" s="42"/>
      <c r="C373" s="43"/>
      <c r="D373" s="220" t="s">
        <v>145</v>
      </c>
      <c r="E373" s="43"/>
      <c r="F373" s="221" t="s">
        <v>2058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145</v>
      </c>
      <c r="AU373" s="20" t="s">
        <v>85</v>
      </c>
    </row>
    <row r="374" s="2" customFormat="1">
      <c r="A374" s="41"/>
      <c r="B374" s="42"/>
      <c r="C374" s="43"/>
      <c r="D374" s="225" t="s">
        <v>146</v>
      </c>
      <c r="E374" s="43"/>
      <c r="F374" s="226" t="s">
        <v>2059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146</v>
      </c>
      <c r="AU374" s="20" t="s">
        <v>85</v>
      </c>
    </row>
    <row r="375" s="15" customFormat="1">
      <c r="A375" s="15"/>
      <c r="B375" s="254"/>
      <c r="C375" s="255"/>
      <c r="D375" s="220" t="s">
        <v>201</v>
      </c>
      <c r="E375" s="256" t="s">
        <v>19</v>
      </c>
      <c r="F375" s="257" t="s">
        <v>2039</v>
      </c>
      <c r="G375" s="255"/>
      <c r="H375" s="256" t="s">
        <v>19</v>
      </c>
      <c r="I375" s="258"/>
      <c r="J375" s="255"/>
      <c r="K375" s="255"/>
      <c r="L375" s="259"/>
      <c r="M375" s="260"/>
      <c r="N375" s="261"/>
      <c r="O375" s="261"/>
      <c r="P375" s="261"/>
      <c r="Q375" s="261"/>
      <c r="R375" s="261"/>
      <c r="S375" s="261"/>
      <c r="T375" s="262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3" t="s">
        <v>201</v>
      </c>
      <c r="AU375" s="263" t="s">
        <v>85</v>
      </c>
      <c r="AV375" s="15" t="s">
        <v>83</v>
      </c>
      <c r="AW375" s="15" t="s">
        <v>35</v>
      </c>
      <c r="AX375" s="15" t="s">
        <v>75</v>
      </c>
      <c r="AY375" s="263" t="s">
        <v>136</v>
      </c>
    </row>
    <row r="376" s="13" customFormat="1">
      <c r="A376" s="13"/>
      <c r="B376" s="232"/>
      <c r="C376" s="233"/>
      <c r="D376" s="220" t="s">
        <v>201</v>
      </c>
      <c r="E376" s="234" t="s">
        <v>19</v>
      </c>
      <c r="F376" s="235" t="s">
        <v>2040</v>
      </c>
      <c r="G376" s="233"/>
      <c r="H376" s="236">
        <v>6.6440000000000001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201</v>
      </c>
      <c r="AU376" s="242" t="s">
        <v>85</v>
      </c>
      <c r="AV376" s="13" t="s">
        <v>85</v>
      </c>
      <c r="AW376" s="13" t="s">
        <v>35</v>
      </c>
      <c r="AX376" s="13" t="s">
        <v>75</v>
      </c>
      <c r="AY376" s="242" t="s">
        <v>136</v>
      </c>
    </row>
    <row r="377" s="13" customFormat="1">
      <c r="A377" s="13"/>
      <c r="B377" s="232"/>
      <c r="C377" s="233"/>
      <c r="D377" s="220" t="s">
        <v>201</v>
      </c>
      <c r="E377" s="234" t="s">
        <v>19</v>
      </c>
      <c r="F377" s="235" t="s">
        <v>2041</v>
      </c>
      <c r="G377" s="233"/>
      <c r="H377" s="236">
        <v>1.4370000000000001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201</v>
      </c>
      <c r="AU377" s="242" t="s">
        <v>85</v>
      </c>
      <c r="AV377" s="13" t="s">
        <v>85</v>
      </c>
      <c r="AW377" s="13" t="s">
        <v>35</v>
      </c>
      <c r="AX377" s="13" t="s">
        <v>75</v>
      </c>
      <c r="AY377" s="242" t="s">
        <v>136</v>
      </c>
    </row>
    <row r="378" s="15" customFormat="1">
      <c r="A378" s="15"/>
      <c r="B378" s="254"/>
      <c r="C378" s="255"/>
      <c r="D378" s="220" t="s">
        <v>201</v>
      </c>
      <c r="E378" s="256" t="s">
        <v>19</v>
      </c>
      <c r="F378" s="257" t="s">
        <v>2042</v>
      </c>
      <c r="G378" s="255"/>
      <c r="H378" s="256" t="s">
        <v>19</v>
      </c>
      <c r="I378" s="258"/>
      <c r="J378" s="255"/>
      <c r="K378" s="255"/>
      <c r="L378" s="259"/>
      <c r="M378" s="260"/>
      <c r="N378" s="261"/>
      <c r="O378" s="261"/>
      <c r="P378" s="261"/>
      <c r="Q378" s="261"/>
      <c r="R378" s="261"/>
      <c r="S378" s="261"/>
      <c r="T378" s="262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3" t="s">
        <v>201</v>
      </c>
      <c r="AU378" s="263" t="s">
        <v>85</v>
      </c>
      <c r="AV378" s="15" t="s">
        <v>83</v>
      </c>
      <c r="AW378" s="15" t="s">
        <v>35</v>
      </c>
      <c r="AX378" s="15" t="s">
        <v>75</v>
      </c>
      <c r="AY378" s="263" t="s">
        <v>136</v>
      </c>
    </row>
    <row r="379" s="13" customFormat="1">
      <c r="A379" s="13"/>
      <c r="B379" s="232"/>
      <c r="C379" s="233"/>
      <c r="D379" s="220" t="s">
        <v>201</v>
      </c>
      <c r="E379" s="234" t="s">
        <v>19</v>
      </c>
      <c r="F379" s="235" t="s">
        <v>2043</v>
      </c>
      <c r="G379" s="233"/>
      <c r="H379" s="236">
        <v>6.3860000000000001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201</v>
      </c>
      <c r="AU379" s="242" t="s">
        <v>85</v>
      </c>
      <c r="AV379" s="13" t="s">
        <v>85</v>
      </c>
      <c r="AW379" s="13" t="s">
        <v>35</v>
      </c>
      <c r="AX379" s="13" t="s">
        <v>75</v>
      </c>
      <c r="AY379" s="242" t="s">
        <v>136</v>
      </c>
    </row>
    <row r="380" s="13" customFormat="1">
      <c r="A380" s="13"/>
      <c r="B380" s="232"/>
      <c r="C380" s="233"/>
      <c r="D380" s="220" t="s">
        <v>201</v>
      </c>
      <c r="E380" s="234" t="s">
        <v>19</v>
      </c>
      <c r="F380" s="235" t="s">
        <v>2044</v>
      </c>
      <c r="G380" s="233"/>
      <c r="H380" s="236">
        <v>1.1160000000000001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201</v>
      </c>
      <c r="AU380" s="242" t="s">
        <v>85</v>
      </c>
      <c r="AV380" s="13" t="s">
        <v>85</v>
      </c>
      <c r="AW380" s="13" t="s">
        <v>35</v>
      </c>
      <c r="AX380" s="13" t="s">
        <v>75</v>
      </c>
      <c r="AY380" s="242" t="s">
        <v>136</v>
      </c>
    </row>
    <row r="381" s="14" customFormat="1">
      <c r="A381" s="14"/>
      <c r="B381" s="243"/>
      <c r="C381" s="244"/>
      <c r="D381" s="220" t="s">
        <v>201</v>
      </c>
      <c r="E381" s="245" t="s">
        <v>19</v>
      </c>
      <c r="F381" s="246" t="s">
        <v>205</v>
      </c>
      <c r="G381" s="244"/>
      <c r="H381" s="247">
        <v>15.582999999999998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201</v>
      </c>
      <c r="AU381" s="253" t="s">
        <v>85</v>
      </c>
      <c r="AV381" s="14" t="s">
        <v>163</v>
      </c>
      <c r="AW381" s="14" t="s">
        <v>35</v>
      </c>
      <c r="AX381" s="14" t="s">
        <v>83</v>
      </c>
      <c r="AY381" s="253" t="s">
        <v>136</v>
      </c>
    </row>
    <row r="382" s="2" customFormat="1" ht="16.5" customHeight="1">
      <c r="A382" s="41"/>
      <c r="B382" s="42"/>
      <c r="C382" s="207" t="s">
        <v>607</v>
      </c>
      <c r="D382" s="207" t="s">
        <v>139</v>
      </c>
      <c r="E382" s="208" t="s">
        <v>2060</v>
      </c>
      <c r="F382" s="209" t="s">
        <v>2061</v>
      </c>
      <c r="G382" s="210" t="s">
        <v>305</v>
      </c>
      <c r="H382" s="211">
        <v>21.82</v>
      </c>
      <c r="I382" s="212"/>
      <c r="J382" s="213">
        <f>ROUND(I382*H382,2)</f>
        <v>0</v>
      </c>
      <c r="K382" s="209" t="s">
        <v>197</v>
      </c>
      <c r="L382" s="47"/>
      <c r="M382" s="214" t="s">
        <v>19</v>
      </c>
      <c r="N382" s="215" t="s">
        <v>46</v>
      </c>
      <c r="O382" s="87"/>
      <c r="P382" s="216">
        <f>O382*H382</f>
        <v>0</v>
      </c>
      <c r="Q382" s="216">
        <v>9.0000000000000006E-05</v>
      </c>
      <c r="R382" s="216">
        <f>Q382*H382</f>
        <v>0.0019638000000000004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310</v>
      </c>
      <c r="AT382" s="218" t="s">
        <v>139</v>
      </c>
      <c r="AU382" s="218" t="s">
        <v>85</v>
      </c>
      <c r="AY382" s="20" t="s">
        <v>136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83</v>
      </c>
      <c r="BK382" s="219">
        <f>ROUND(I382*H382,2)</f>
        <v>0</v>
      </c>
      <c r="BL382" s="20" t="s">
        <v>310</v>
      </c>
      <c r="BM382" s="218" t="s">
        <v>2062</v>
      </c>
    </row>
    <row r="383" s="2" customFormat="1">
      <c r="A383" s="41"/>
      <c r="B383" s="42"/>
      <c r="C383" s="43"/>
      <c r="D383" s="220" t="s">
        <v>145</v>
      </c>
      <c r="E383" s="43"/>
      <c r="F383" s="221" t="s">
        <v>2063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145</v>
      </c>
      <c r="AU383" s="20" t="s">
        <v>85</v>
      </c>
    </row>
    <row r="384" s="2" customFormat="1">
      <c r="A384" s="41"/>
      <c r="B384" s="42"/>
      <c r="C384" s="43"/>
      <c r="D384" s="225" t="s">
        <v>146</v>
      </c>
      <c r="E384" s="43"/>
      <c r="F384" s="226" t="s">
        <v>2064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146</v>
      </c>
      <c r="AU384" s="20" t="s">
        <v>85</v>
      </c>
    </row>
    <row r="385" s="15" customFormat="1">
      <c r="A385" s="15"/>
      <c r="B385" s="254"/>
      <c r="C385" s="255"/>
      <c r="D385" s="220" t="s">
        <v>201</v>
      </c>
      <c r="E385" s="256" t="s">
        <v>19</v>
      </c>
      <c r="F385" s="257" t="s">
        <v>2039</v>
      </c>
      <c r="G385" s="255"/>
      <c r="H385" s="256" t="s">
        <v>19</v>
      </c>
      <c r="I385" s="258"/>
      <c r="J385" s="255"/>
      <c r="K385" s="255"/>
      <c r="L385" s="259"/>
      <c r="M385" s="260"/>
      <c r="N385" s="261"/>
      <c r="O385" s="261"/>
      <c r="P385" s="261"/>
      <c r="Q385" s="261"/>
      <c r="R385" s="261"/>
      <c r="S385" s="261"/>
      <c r="T385" s="262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3" t="s">
        <v>201</v>
      </c>
      <c r="AU385" s="263" t="s">
        <v>85</v>
      </c>
      <c r="AV385" s="15" t="s">
        <v>83</v>
      </c>
      <c r="AW385" s="15" t="s">
        <v>35</v>
      </c>
      <c r="AX385" s="15" t="s">
        <v>75</v>
      </c>
      <c r="AY385" s="263" t="s">
        <v>136</v>
      </c>
    </row>
    <row r="386" s="13" customFormat="1">
      <c r="A386" s="13"/>
      <c r="B386" s="232"/>
      <c r="C386" s="233"/>
      <c r="D386" s="220" t="s">
        <v>201</v>
      </c>
      <c r="E386" s="234" t="s">
        <v>19</v>
      </c>
      <c r="F386" s="235" t="s">
        <v>2065</v>
      </c>
      <c r="G386" s="233"/>
      <c r="H386" s="236">
        <v>10.48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201</v>
      </c>
      <c r="AU386" s="242" t="s">
        <v>85</v>
      </c>
      <c r="AV386" s="13" t="s">
        <v>85</v>
      </c>
      <c r="AW386" s="13" t="s">
        <v>35</v>
      </c>
      <c r="AX386" s="13" t="s">
        <v>75</v>
      </c>
      <c r="AY386" s="242" t="s">
        <v>136</v>
      </c>
    </row>
    <row r="387" s="15" customFormat="1">
      <c r="A387" s="15"/>
      <c r="B387" s="254"/>
      <c r="C387" s="255"/>
      <c r="D387" s="220" t="s">
        <v>201</v>
      </c>
      <c r="E387" s="256" t="s">
        <v>19</v>
      </c>
      <c r="F387" s="257" t="s">
        <v>2042</v>
      </c>
      <c r="G387" s="255"/>
      <c r="H387" s="256" t="s">
        <v>19</v>
      </c>
      <c r="I387" s="258"/>
      <c r="J387" s="255"/>
      <c r="K387" s="255"/>
      <c r="L387" s="259"/>
      <c r="M387" s="260"/>
      <c r="N387" s="261"/>
      <c r="O387" s="261"/>
      <c r="P387" s="261"/>
      <c r="Q387" s="261"/>
      <c r="R387" s="261"/>
      <c r="S387" s="261"/>
      <c r="T387" s="262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3" t="s">
        <v>201</v>
      </c>
      <c r="AU387" s="263" t="s">
        <v>85</v>
      </c>
      <c r="AV387" s="15" t="s">
        <v>83</v>
      </c>
      <c r="AW387" s="15" t="s">
        <v>35</v>
      </c>
      <c r="AX387" s="15" t="s">
        <v>75</v>
      </c>
      <c r="AY387" s="263" t="s">
        <v>136</v>
      </c>
    </row>
    <row r="388" s="13" customFormat="1">
      <c r="A388" s="13"/>
      <c r="B388" s="232"/>
      <c r="C388" s="233"/>
      <c r="D388" s="220" t="s">
        <v>201</v>
      </c>
      <c r="E388" s="234" t="s">
        <v>19</v>
      </c>
      <c r="F388" s="235" t="s">
        <v>2066</v>
      </c>
      <c r="G388" s="233"/>
      <c r="H388" s="236">
        <v>11.34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201</v>
      </c>
      <c r="AU388" s="242" t="s">
        <v>85</v>
      </c>
      <c r="AV388" s="13" t="s">
        <v>85</v>
      </c>
      <c r="AW388" s="13" t="s">
        <v>35</v>
      </c>
      <c r="AX388" s="13" t="s">
        <v>75</v>
      </c>
      <c r="AY388" s="242" t="s">
        <v>136</v>
      </c>
    </row>
    <row r="389" s="14" customFormat="1">
      <c r="A389" s="14"/>
      <c r="B389" s="243"/>
      <c r="C389" s="244"/>
      <c r="D389" s="220" t="s">
        <v>201</v>
      </c>
      <c r="E389" s="245" t="s">
        <v>19</v>
      </c>
      <c r="F389" s="246" t="s">
        <v>205</v>
      </c>
      <c r="G389" s="244"/>
      <c r="H389" s="247">
        <v>21.82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201</v>
      </c>
      <c r="AU389" s="253" t="s">
        <v>85</v>
      </c>
      <c r="AV389" s="14" t="s">
        <v>163</v>
      </c>
      <c r="AW389" s="14" t="s">
        <v>35</v>
      </c>
      <c r="AX389" s="14" t="s">
        <v>83</v>
      </c>
      <c r="AY389" s="253" t="s">
        <v>136</v>
      </c>
    </row>
    <row r="390" s="2" customFormat="1" ht="16.5" customHeight="1">
      <c r="A390" s="41"/>
      <c r="B390" s="42"/>
      <c r="C390" s="207" t="s">
        <v>613</v>
      </c>
      <c r="D390" s="207" t="s">
        <v>139</v>
      </c>
      <c r="E390" s="208" t="s">
        <v>2067</v>
      </c>
      <c r="F390" s="209" t="s">
        <v>2068</v>
      </c>
      <c r="G390" s="210" t="s">
        <v>258</v>
      </c>
      <c r="H390" s="211">
        <v>8</v>
      </c>
      <c r="I390" s="212"/>
      <c r="J390" s="213">
        <f>ROUND(I390*H390,2)</f>
        <v>0</v>
      </c>
      <c r="K390" s="209" t="s">
        <v>197</v>
      </c>
      <c r="L390" s="47"/>
      <c r="M390" s="214" t="s">
        <v>19</v>
      </c>
      <c r="N390" s="215" t="s">
        <v>46</v>
      </c>
      <c r="O390" s="87"/>
      <c r="P390" s="216">
        <f>O390*H390</f>
        <v>0</v>
      </c>
      <c r="Q390" s="216">
        <v>0.00021000000000000001</v>
      </c>
      <c r="R390" s="216">
        <f>Q390*H390</f>
        <v>0.0016800000000000001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310</v>
      </c>
      <c r="AT390" s="218" t="s">
        <v>139</v>
      </c>
      <c r="AU390" s="218" t="s">
        <v>85</v>
      </c>
      <c r="AY390" s="20" t="s">
        <v>136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83</v>
      </c>
      <c r="BK390" s="219">
        <f>ROUND(I390*H390,2)</f>
        <v>0</v>
      </c>
      <c r="BL390" s="20" t="s">
        <v>310</v>
      </c>
      <c r="BM390" s="218" t="s">
        <v>2069</v>
      </c>
    </row>
    <row r="391" s="2" customFormat="1">
      <c r="A391" s="41"/>
      <c r="B391" s="42"/>
      <c r="C391" s="43"/>
      <c r="D391" s="220" t="s">
        <v>145</v>
      </c>
      <c r="E391" s="43"/>
      <c r="F391" s="221" t="s">
        <v>2070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145</v>
      </c>
      <c r="AU391" s="20" t="s">
        <v>85</v>
      </c>
    </row>
    <row r="392" s="2" customFormat="1">
      <c r="A392" s="41"/>
      <c r="B392" s="42"/>
      <c r="C392" s="43"/>
      <c r="D392" s="225" t="s">
        <v>146</v>
      </c>
      <c r="E392" s="43"/>
      <c r="F392" s="226" t="s">
        <v>2071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146</v>
      </c>
      <c r="AU392" s="20" t="s">
        <v>85</v>
      </c>
    </row>
    <row r="393" s="2" customFormat="1" ht="16.5" customHeight="1">
      <c r="A393" s="41"/>
      <c r="B393" s="42"/>
      <c r="C393" s="207" t="s">
        <v>618</v>
      </c>
      <c r="D393" s="207" t="s">
        <v>139</v>
      </c>
      <c r="E393" s="208" t="s">
        <v>2072</v>
      </c>
      <c r="F393" s="209" t="s">
        <v>2073</v>
      </c>
      <c r="G393" s="210" t="s">
        <v>305</v>
      </c>
      <c r="H393" s="211">
        <v>3.2730000000000001</v>
      </c>
      <c r="I393" s="212"/>
      <c r="J393" s="213">
        <f>ROUND(I393*H393,2)</f>
        <v>0</v>
      </c>
      <c r="K393" s="209" t="s">
        <v>197</v>
      </c>
      <c r="L393" s="47"/>
      <c r="M393" s="214" t="s">
        <v>19</v>
      </c>
      <c r="N393" s="215" t="s">
        <v>46</v>
      </c>
      <c r="O393" s="87"/>
      <c r="P393" s="216">
        <f>O393*H393</f>
        <v>0</v>
      </c>
      <c r="Q393" s="216">
        <v>0.00142</v>
      </c>
      <c r="R393" s="216">
        <f>Q393*H393</f>
        <v>0.0046476600000000005</v>
      </c>
      <c r="S393" s="216">
        <v>0</v>
      </c>
      <c r="T393" s="217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8" t="s">
        <v>310</v>
      </c>
      <c r="AT393" s="218" t="s">
        <v>139</v>
      </c>
      <c r="AU393" s="218" t="s">
        <v>85</v>
      </c>
      <c r="AY393" s="20" t="s">
        <v>136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20" t="s">
        <v>83</v>
      </c>
      <c r="BK393" s="219">
        <f>ROUND(I393*H393,2)</f>
        <v>0</v>
      </c>
      <c r="BL393" s="20" t="s">
        <v>310</v>
      </c>
      <c r="BM393" s="218" t="s">
        <v>2074</v>
      </c>
    </row>
    <row r="394" s="2" customFormat="1">
      <c r="A394" s="41"/>
      <c r="B394" s="42"/>
      <c r="C394" s="43"/>
      <c r="D394" s="220" t="s">
        <v>145</v>
      </c>
      <c r="E394" s="43"/>
      <c r="F394" s="221" t="s">
        <v>2075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145</v>
      </c>
      <c r="AU394" s="20" t="s">
        <v>85</v>
      </c>
    </row>
    <row r="395" s="2" customFormat="1">
      <c r="A395" s="41"/>
      <c r="B395" s="42"/>
      <c r="C395" s="43"/>
      <c r="D395" s="225" t="s">
        <v>146</v>
      </c>
      <c r="E395" s="43"/>
      <c r="F395" s="226" t="s">
        <v>2076</v>
      </c>
      <c r="G395" s="43"/>
      <c r="H395" s="43"/>
      <c r="I395" s="222"/>
      <c r="J395" s="43"/>
      <c r="K395" s="43"/>
      <c r="L395" s="47"/>
      <c r="M395" s="223"/>
      <c r="N395" s="22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146</v>
      </c>
      <c r="AU395" s="20" t="s">
        <v>85</v>
      </c>
    </row>
    <row r="396" s="15" customFormat="1">
      <c r="A396" s="15"/>
      <c r="B396" s="254"/>
      <c r="C396" s="255"/>
      <c r="D396" s="220" t="s">
        <v>201</v>
      </c>
      <c r="E396" s="256" t="s">
        <v>19</v>
      </c>
      <c r="F396" s="257" t="s">
        <v>2039</v>
      </c>
      <c r="G396" s="255"/>
      <c r="H396" s="256" t="s">
        <v>19</v>
      </c>
      <c r="I396" s="258"/>
      <c r="J396" s="255"/>
      <c r="K396" s="255"/>
      <c r="L396" s="259"/>
      <c r="M396" s="260"/>
      <c r="N396" s="261"/>
      <c r="O396" s="261"/>
      <c r="P396" s="261"/>
      <c r="Q396" s="261"/>
      <c r="R396" s="261"/>
      <c r="S396" s="261"/>
      <c r="T396" s="262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3" t="s">
        <v>201</v>
      </c>
      <c r="AU396" s="263" t="s">
        <v>85</v>
      </c>
      <c r="AV396" s="15" t="s">
        <v>83</v>
      </c>
      <c r="AW396" s="15" t="s">
        <v>35</v>
      </c>
      <c r="AX396" s="15" t="s">
        <v>75</v>
      </c>
      <c r="AY396" s="263" t="s">
        <v>136</v>
      </c>
    </row>
    <row r="397" s="13" customFormat="1">
      <c r="A397" s="13"/>
      <c r="B397" s="232"/>
      <c r="C397" s="233"/>
      <c r="D397" s="220" t="s">
        <v>201</v>
      </c>
      <c r="E397" s="234" t="s">
        <v>19</v>
      </c>
      <c r="F397" s="235" t="s">
        <v>2077</v>
      </c>
      <c r="G397" s="233"/>
      <c r="H397" s="236">
        <v>1.5720000000000001</v>
      </c>
      <c r="I397" s="237"/>
      <c r="J397" s="233"/>
      <c r="K397" s="233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201</v>
      </c>
      <c r="AU397" s="242" t="s">
        <v>85</v>
      </c>
      <c r="AV397" s="13" t="s">
        <v>85</v>
      </c>
      <c r="AW397" s="13" t="s">
        <v>35</v>
      </c>
      <c r="AX397" s="13" t="s">
        <v>75</v>
      </c>
      <c r="AY397" s="242" t="s">
        <v>136</v>
      </c>
    </row>
    <row r="398" s="15" customFormat="1">
      <c r="A398" s="15"/>
      <c r="B398" s="254"/>
      <c r="C398" s="255"/>
      <c r="D398" s="220" t="s">
        <v>201</v>
      </c>
      <c r="E398" s="256" t="s">
        <v>19</v>
      </c>
      <c r="F398" s="257" t="s">
        <v>2042</v>
      </c>
      <c r="G398" s="255"/>
      <c r="H398" s="256" t="s">
        <v>19</v>
      </c>
      <c r="I398" s="258"/>
      <c r="J398" s="255"/>
      <c r="K398" s="255"/>
      <c r="L398" s="259"/>
      <c r="M398" s="260"/>
      <c r="N398" s="261"/>
      <c r="O398" s="261"/>
      <c r="P398" s="261"/>
      <c r="Q398" s="261"/>
      <c r="R398" s="261"/>
      <c r="S398" s="261"/>
      <c r="T398" s="262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3" t="s">
        <v>201</v>
      </c>
      <c r="AU398" s="263" t="s">
        <v>85</v>
      </c>
      <c r="AV398" s="15" t="s">
        <v>83</v>
      </c>
      <c r="AW398" s="15" t="s">
        <v>35</v>
      </c>
      <c r="AX398" s="15" t="s">
        <v>75</v>
      </c>
      <c r="AY398" s="263" t="s">
        <v>136</v>
      </c>
    </row>
    <row r="399" s="13" customFormat="1">
      <c r="A399" s="13"/>
      <c r="B399" s="232"/>
      <c r="C399" s="233"/>
      <c r="D399" s="220" t="s">
        <v>201</v>
      </c>
      <c r="E399" s="234" t="s">
        <v>19</v>
      </c>
      <c r="F399" s="235" t="s">
        <v>2078</v>
      </c>
      <c r="G399" s="233"/>
      <c r="H399" s="236">
        <v>1.7010000000000001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201</v>
      </c>
      <c r="AU399" s="242" t="s">
        <v>85</v>
      </c>
      <c r="AV399" s="13" t="s">
        <v>85</v>
      </c>
      <c r="AW399" s="13" t="s">
        <v>35</v>
      </c>
      <c r="AX399" s="13" t="s">
        <v>75</v>
      </c>
      <c r="AY399" s="242" t="s">
        <v>136</v>
      </c>
    </row>
    <row r="400" s="14" customFormat="1">
      <c r="A400" s="14"/>
      <c r="B400" s="243"/>
      <c r="C400" s="244"/>
      <c r="D400" s="220" t="s">
        <v>201</v>
      </c>
      <c r="E400" s="245" t="s">
        <v>19</v>
      </c>
      <c r="F400" s="246" t="s">
        <v>205</v>
      </c>
      <c r="G400" s="244"/>
      <c r="H400" s="247">
        <v>3.2730000000000001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201</v>
      </c>
      <c r="AU400" s="253" t="s">
        <v>85</v>
      </c>
      <c r="AV400" s="14" t="s">
        <v>163</v>
      </c>
      <c r="AW400" s="14" t="s">
        <v>35</v>
      </c>
      <c r="AX400" s="14" t="s">
        <v>83</v>
      </c>
      <c r="AY400" s="253" t="s">
        <v>136</v>
      </c>
    </row>
    <row r="401" s="2" customFormat="1" ht="24.15" customHeight="1">
      <c r="A401" s="41"/>
      <c r="B401" s="42"/>
      <c r="C401" s="207" t="s">
        <v>626</v>
      </c>
      <c r="D401" s="207" t="s">
        <v>139</v>
      </c>
      <c r="E401" s="208" t="s">
        <v>2079</v>
      </c>
      <c r="F401" s="209" t="s">
        <v>2080</v>
      </c>
      <c r="G401" s="210" t="s">
        <v>222</v>
      </c>
      <c r="H401" s="211">
        <v>13.029999999999999</v>
      </c>
      <c r="I401" s="212"/>
      <c r="J401" s="213">
        <f>ROUND(I401*H401,2)</f>
        <v>0</v>
      </c>
      <c r="K401" s="209" t="s">
        <v>197</v>
      </c>
      <c r="L401" s="47"/>
      <c r="M401" s="214" t="s">
        <v>19</v>
      </c>
      <c r="N401" s="215" t="s">
        <v>46</v>
      </c>
      <c r="O401" s="87"/>
      <c r="P401" s="216">
        <f>O401*H401</f>
        <v>0</v>
      </c>
      <c r="Q401" s="216">
        <v>5.0000000000000002E-05</v>
      </c>
      <c r="R401" s="216">
        <f>Q401*H401</f>
        <v>0.00065149999999999995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310</v>
      </c>
      <c r="AT401" s="218" t="s">
        <v>139</v>
      </c>
      <c r="AU401" s="218" t="s">
        <v>85</v>
      </c>
      <c r="AY401" s="20" t="s">
        <v>136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83</v>
      </c>
      <c r="BK401" s="219">
        <f>ROUND(I401*H401,2)</f>
        <v>0</v>
      </c>
      <c r="BL401" s="20" t="s">
        <v>310</v>
      </c>
      <c r="BM401" s="218" t="s">
        <v>2081</v>
      </c>
    </row>
    <row r="402" s="2" customFormat="1">
      <c r="A402" s="41"/>
      <c r="B402" s="42"/>
      <c r="C402" s="43"/>
      <c r="D402" s="220" t="s">
        <v>145</v>
      </c>
      <c r="E402" s="43"/>
      <c r="F402" s="221" t="s">
        <v>2082</v>
      </c>
      <c r="G402" s="43"/>
      <c r="H402" s="43"/>
      <c r="I402" s="222"/>
      <c r="J402" s="43"/>
      <c r="K402" s="43"/>
      <c r="L402" s="47"/>
      <c r="M402" s="223"/>
      <c r="N402" s="224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145</v>
      </c>
      <c r="AU402" s="20" t="s">
        <v>85</v>
      </c>
    </row>
    <row r="403" s="2" customFormat="1">
      <c r="A403" s="41"/>
      <c r="B403" s="42"/>
      <c r="C403" s="43"/>
      <c r="D403" s="225" t="s">
        <v>146</v>
      </c>
      <c r="E403" s="43"/>
      <c r="F403" s="226" t="s">
        <v>2083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146</v>
      </c>
      <c r="AU403" s="20" t="s">
        <v>85</v>
      </c>
    </row>
    <row r="404" s="15" customFormat="1">
      <c r="A404" s="15"/>
      <c r="B404" s="254"/>
      <c r="C404" s="255"/>
      <c r="D404" s="220" t="s">
        <v>201</v>
      </c>
      <c r="E404" s="256" t="s">
        <v>19</v>
      </c>
      <c r="F404" s="257" t="s">
        <v>2039</v>
      </c>
      <c r="G404" s="255"/>
      <c r="H404" s="256" t="s">
        <v>19</v>
      </c>
      <c r="I404" s="258"/>
      <c r="J404" s="255"/>
      <c r="K404" s="255"/>
      <c r="L404" s="259"/>
      <c r="M404" s="260"/>
      <c r="N404" s="261"/>
      <c r="O404" s="261"/>
      <c r="P404" s="261"/>
      <c r="Q404" s="261"/>
      <c r="R404" s="261"/>
      <c r="S404" s="261"/>
      <c r="T404" s="262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3" t="s">
        <v>201</v>
      </c>
      <c r="AU404" s="263" t="s">
        <v>85</v>
      </c>
      <c r="AV404" s="15" t="s">
        <v>83</v>
      </c>
      <c r="AW404" s="15" t="s">
        <v>35</v>
      </c>
      <c r="AX404" s="15" t="s">
        <v>75</v>
      </c>
      <c r="AY404" s="263" t="s">
        <v>136</v>
      </c>
    </row>
    <row r="405" s="13" customFormat="1">
      <c r="A405" s="13"/>
      <c r="B405" s="232"/>
      <c r="C405" s="233"/>
      <c r="D405" s="220" t="s">
        <v>201</v>
      </c>
      <c r="E405" s="234" t="s">
        <v>19</v>
      </c>
      <c r="F405" s="235" t="s">
        <v>2040</v>
      </c>
      <c r="G405" s="233"/>
      <c r="H405" s="236">
        <v>6.6440000000000001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201</v>
      </c>
      <c r="AU405" s="242" t="s">
        <v>85</v>
      </c>
      <c r="AV405" s="13" t="s">
        <v>85</v>
      </c>
      <c r="AW405" s="13" t="s">
        <v>35</v>
      </c>
      <c r="AX405" s="13" t="s">
        <v>75</v>
      </c>
      <c r="AY405" s="242" t="s">
        <v>136</v>
      </c>
    </row>
    <row r="406" s="15" customFormat="1">
      <c r="A406" s="15"/>
      <c r="B406" s="254"/>
      <c r="C406" s="255"/>
      <c r="D406" s="220" t="s">
        <v>201</v>
      </c>
      <c r="E406" s="256" t="s">
        <v>19</v>
      </c>
      <c r="F406" s="257" t="s">
        <v>2042</v>
      </c>
      <c r="G406" s="255"/>
      <c r="H406" s="256" t="s">
        <v>19</v>
      </c>
      <c r="I406" s="258"/>
      <c r="J406" s="255"/>
      <c r="K406" s="255"/>
      <c r="L406" s="259"/>
      <c r="M406" s="260"/>
      <c r="N406" s="261"/>
      <c r="O406" s="261"/>
      <c r="P406" s="261"/>
      <c r="Q406" s="261"/>
      <c r="R406" s="261"/>
      <c r="S406" s="261"/>
      <c r="T406" s="262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3" t="s">
        <v>201</v>
      </c>
      <c r="AU406" s="263" t="s">
        <v>85</v>
      </c>
      <c r="AV406" s="15" t="s">
        <v>83</v>
      </c>
      <c r="AW406" s="15" t="s">
        <v>35</v>
      </c>
      <c r="AX406" s="15" t="s">
        <v>75</v>
      </c>
      <c r="AY406" s="263" t="s">
        <v>136</v>
      </c>
    </row>
    <row r="407" s="13" customFormat="1">
      <c r="A407" s="13"/>
      <c r="B407" s="232"/>
      <c r="C407" s="233"/>
      <c r="D407" s="220" t="s">
        <v>201</v>
      </c>
      <c r="E407" s="234" t="s">
        <v>19</v>
      </c>
      <c r="F407" s="235" t="s">
        <v>2043</v>
      </c>
      <c r="G407" s="233"/>
      <c r="H407" s="236">
        <v>6.3860000000000001</v>
      </c>
      <c r="I407" s="237"/>
      <c r="J407" s="233"/>
      <c r="K407" s="233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201</v>
      </c>
      <c r="AU407" s="242" t="s">
        <v>85</v>
      </c>
      <c r="AV407" s="13" t="s">
        <v>85</v>
      </c>
      <c r="AW407" s="13" t="s">
        <v>35</v>
      </c>
      <c r="AX407" s="13" t="s">
        <v>75</v>
      </c>
      <c r="AY407" s="242" t="s">
        <v>136</v>
      </c>
    </row>
    <row r="408" s="14" customFormat="1">
      <c r="A408" s="14"/>
      <c r="B408" s="243"/>
      <c r="C408" s="244"/>
      <c r="D408" s="220" t="s">
        <v>201</v>
      </c>
      <c r="E408" s="245" t="s">
        <v>19</v>
      </c>
      <c r="F408" s="246" t="s">
        <v>205</v>
      </c>
      <c r="G408" s="244"/>
      <c r="H408" s="247">
        <v>13.030000000000001</v>
      </c>
      <c r="I408" s="248"/>
      <c r="J408" s="244"/>
      <c r="K408" s="244"/>
      <c r="L408" s="249"/>
      <c r="M408" s="250"/>
      <c r="N408" s="251"/>
      <c r="O408" s="251"/>
      <c r="P408" s="251"/>
      <c r="Q408" s="251"/>
      <c r="R408" s="251"/>
      <c r="S408" s="251"/>
      <c r="T408" s="25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3" t="s">
        <v>201</v>
      </c>
      <c r="AU408" s="253" t="s">
        <v>85</v>
      </c>
      <c r="AV408" s="14" t="s">
        <v>163</v>
      </c>
      <c r="AW408" s="14" t="s">
        <v>35</v>
      </c>
      <c r="AX408" s="14" t="s">
        <v>83</v>
      </c>
      <c r="AY408" s="253" t="s">
        <v>136</v>
      </c>
    </row>
    <row r="409" s="2" customFormat="1" ht="24.15" customHeight="1">
      <c r="A409" s="41"/>
      <c r="B409" s="42"/>
      <c r="C409" s="207" t="s">
        <v>631</v>
      </c>
      <c r="D409" s="207" t="s">
        <v>139</v>
      </c>
      <c r="E409" s="208" t="s">
        <v>2084</v>
      </c>
      <c r="F409" s="209" t="s">
        <v>2085</v>
      </c>
      <c r="G409" s="210" t="s">
        <v>214</v>
      </c>
      <c r="H409" s="211">
        <v>0.40200000000000002</v>
      </c>
      <c r="I409" s="212"/>
      <c r="J409" s="213">
        <f>ROUND(I409*H409,2)</f>
        <v>0</v>
      </c>
      <c r="K409" s="209" t="s">
        <v>197</v>
      </c>
      <c r="L409" s="47"/>
      <c r="M409" s="214" t="s">
        <v>19</v>
      </c>
      <c r="N409" s="215" t="s">
        <v>46</v>
      </c>
      <c r="O409" s="87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310</v>
      </c>
      <c r="AT409" s="218" t="s">
        <v>139</v>
      </c>
      <c r="AU409" s="218" t="s">
        <v>85</v>
      </c>
      <c r="AY409" s="20" t="s">
        <v>136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83</v>
      </c>
      <c r="BK409" s="219">
        <f>ROUND(I409*H409,2)</f>
        <v>0</v>
      </c>
      <c r="BL409" s="20" t="s">
        <v>310</v>
      </c>
      <c r="BM409" s="218" t="s">
        <v>2086</v>
      </c>
    </row>
    <row r="410" s="2" customFormat="1">
      <c r="A410" s="41"/>
      <c r="B410" s="42"/>
      <c r="C410" s="43"/>
      <c r="D410" s="220" t="s">
        <v>145</v>
      </c>
      <c r="E410" s="43"/>
      <c r="F410" s="221" t="s">
        <v>2087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145</v>
      </c>
      <c r="AU410" s="20" t="s">
        <v>85</v>
      </c>
    </row>
    <row r="411" s="2" customFormat="1">
      <c r="A411" s="41"/>
      <c r="B411" s="42"/>
      <c r="C411" s="43"/>
      <c r="D411" s="225" t="s">
        <v>146</v>
      </c>
      <c r="E411" s="43"/>
      <c r="F411" s="226" t="s">
        <v>2088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146</v>
      </c>
      <c r="AU411" s="20" t="s">
        <v>85</v>
      </c>
    </row>
    <row r="412" s="12" customFormat="1" ht="22.8" customHeight="1">
      <c r="A412" s="12"/>
      <c r="B412" s="191"/>
      <c r="C412" s="192"/>
      <c r="D412" s="193" t="s">
        <v>74</v>
      </c>
      <c r="E412" s="205" t="s">
        <v>647</v>
      </c>
      <c r="F412" s="205" t="s">
        <v>648</v>
      </c>
      <c r="G412" s="192"/>
      <c r="H412" s="192"/>
      <c r="I412" s="195"/>
      <c r="J412" s="206">
        <f>BK412</f>
        <v>0</v>
      </c>
      <c r="K412" s="192"/>
      <c r="L412" s="197"/>
      <c r="M412" s="198"/>
      <c r="N412" s="199"/>
      <c r="O412" s="199"/>
      <c r="P412" s="200">
        <f>SUM(P413:P448)</f>
        <v>0</v>
      </c>
      <c r="Q412" s="199"/>
      <c r="R412" s="200">
        <f>SUM(R413:R448)</f>
        <v>0.64151075000000002</v>
      </c>
      <c r="S412" s="199"/>
      <c r="T412" s="201">
        <f>SUM(T413:T448)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02" t="s">
        <v>85</v>
      </c>
      <c r="AT412" s="203" t="s">
        <v>74</v>
      </c>
      <c r="AU412" s="203" t="s">
        <v>83</v>
      </c>
      <c r="AY412" s="202" t="s">
        <v>136</v>
      </c>
      <c r="BK412" s="204">
        <f>SUM(BK413:BK448)</f>
        <v>0</v>
      </c>
    </row>
    <row r="413" s="2" customFormat="1" ht="16.5" customHeight="1">
      <c r="A413" s="41"/>
      <c r="B413" s="42"/>
      <c r="C413" s="207" t="s">
        <v>637</v>
      </c>
      <c r="D413" s="207" t="s">
        <v>139</v>
      </c>
      <c r="E413" s="208" t="s">
        <v>650</v>
      </c>
      <c r="F413" s="209" t="s">
        <v>651</v>
      </c>
      <c r="G413" s="210" t="s">
        <v>222</v>
      </c>
      <c r="H413" s="211">
        <v>33.113</v>
      </c>
      <c r="I413" s="212"/>
      <c r="J413" s="213">
        <f>ROUND(I413*H413,2)</f>
        <v>0</v>
      </c>
      <c r="K413" s="209" t="s">
        <v>197</v>
      </c>
      <c r="L413" s="47"/>
      <c r="M413" s="214" t="s">
        <v>19</v>
      </c>
      <c r="N413" s="215" t="s">
        <v>46</v>
      </c>
      <c r="O413" s="87"/>
      <c r="P413" s="216">
        <f>O413*H413</f>
        <v>0</v>
      </c>
      <c r="Q413" s="216">
        <v>0.00029999999999999997</v>
      </c>
      <c r="R413" s="216">
        <f>Q413*H413</f>
        <v>0.009933899999999999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310</v>
      </c>
      <c r="AT413" s="218" t="s">
        <v>139</v>
      </c>
      <c r="AU413" s="218" t="s">
        <v>85</v>
      </c>
      <c r="AY413" s="20" t="s">
        <v>136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83</v>
      </c>
      <c r="BK413" s="219">
        <f>ROUND(I413*H413,2)</f>
        <v>0</v>
      </c>
      <c r="BL413" s="20" t="s">
        <v>310</v>
      </c>
      <c r="BM413" s="218" t="s">
        <v>2089</v>
      </c>
    </row>
    <row r="414" s="2" customFormat="1">
      <c r="A414" s="41"/>
      <c r="B414" s="42"/>
      <c r="C414" s="43"/>
      <c r="D414" s="220" t="s">
        <v>145</v>
      </c>
      <c r="E414" s="43"/>
      <c r="F414" s="221" t="s">
        <v>653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145</v>
      </c>
      <c r="AU414" s="20" t="s">
        <v>85</v>
      </c>
    </row>
    <row r="415" s="2" customFormat="1">
      <c r="A415" s="41"/>
      <c r="B415" s="42"/>
      <c r="C415" s="43"/>
      <c r="D415" s="225" t="s">
        <v>146</v>
      </c>
      <c r="E415" s="43"/>
      <c r="F415" s="226" t="s">
        <v>654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146</v>
      </c>
      <c r="AU415" s="20" t="s">
        <v>85</v>
      </c>
    </row>
    <row r="416" s="15" customFormat="1">
      <c r="A416" s="15"/>
      <c r="B416" s="254"/>
      <c r="C416" s="255"/>
      <c r="D416" s="220" t="s">
        <v>201</v>
      </c>
      <c r="E416" s="256" t="s">
        <v>19</v>
      </c>
      <c r="F416" s="257" t="s">
        <v>2039</v>
      </c>
      <c r="G416" s="255"/>
      <c r="H416" s="256" t="s">
        <v>19</v>
      </c>
      <c r="I416" s="258"/>
      <c r="J416" s="255"/>
      <c r="K416" s="255"/>
      <c r="L416" s="259"/>
      <c r="M416" s="260"/>
      <c r="N416" s="261"/>
      <c r="O416" s="261"/>
      <c r="P416" s="261"/>
      <c r="Q416" s="261"/>
      <c r="R416" s="261"/>
      <c r="S416" s="261"/>
      <c r="T416" s="262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3" t="s">
        <v>201</v>
      </c>
      <c r="AU416" s="263" t="s">
        <v>85</v>
      </c>
      <c r="AV416" s="15" t="s">
        <v>83</v>
      </c>
      <c r="AW416" s="15" t="s">
        <v>35</v>
      </c>
      <c r="AX416" s="15" t="s">
        <v>75</v>
      </c>
      <c r="AY416" s="263" t="s">
        <v>136</v>
      </c>
    </row>
    <row r="417" s="13" customFormat="1">
      <c r="A417" s="13"/>
      <c r="B417" s="232"/>
      <c r="C417" s="233"/>
      <c r="D417" s="220" t="s">
        <v>201</v>
      </c>
      <c r="E417" s="234" t="s">
        <v>19</v>
      </c>
      <c r="F417" s="235" t="s">
        <v>2090</v>
      </c>
      <c r="G417" s="233"/>
      <c r="H417" s="236">
        <v>20.960000000000001</v>
      </c>
      <c r="I417" s="237"/>
      <c r="J417" s="233"/>
      <c r="K417" s="233"/>
      <c r="L417" s="238"/>
      <c r="M417" s="239"/>
      <c r="N417" s="240"/>
      <c r="O417" s="240"/>
      <c r="P417" s="240"/>
      <c r="Q417" s="240"/>
      <c r="R417" s="240"/>
      <c r="S417" s="240"/>
      <c r="T417" s="24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2" t="s">
        <v>201</v>
      </c>
      <c r="AU417" s="242" t="s">
        <v>85</v>
      </c>
      <c r="AV417" s="13" t="s">
        <v>85</v>
      </c>
      <c r="AW417" s="13" t="s">
        <v>35</v>
      </c>
      <c r="AX417" s="13" t="s">
        <v>75</v>
      </c>
      <c r="AY417" s="242" t="s">
        <v>136</v>
      </c>
    </row>
    <row r="418" s="13" customFormat="1">
      <c r="A418" s="13"/>
      <c r="B418" s="232"/>
      <c r="C418" s="233"/>
      <c r="D418" s="220" t="s">
        <v>201</v>
      </c>
      <c r="E418" s="234" t="s">
        <v>19</v>
      </c>
      <c r="F418" s="235" t="s">
        <v>1857</v>
      </c>
      <c r="G418" s="233"/>
      <c r="H418" s="236">
        <v>-1.8</v>
      </c>
      <c r="I418" s="237"/>
      <c r="J418" s="233"/>
      <c r="K418" s="233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201</v>
      </c>
      <c r="AU418" s="242" t="s">
        <v>85</v>
      </c>
      <c r="AV418" s="13" t="s">
        <v>85</v>
      </c>
      <c r="AW418" s="13" t="s">
        <v>35</v>
      </c>
      <c r="AX418" s="13" t="s">
        <v>75</v>
      </c>
      <c r="AY418" s="242" t="s">
        <v>136</v>
      </c>
    </row>
    <row r="419" s="13" customFormat="1">
      <c r="A419" s="13"/>
      <c r="B419" s="232"/>
      <c r="C419" s="233"/>
      <c r="D419" s="220" t="s">
        <v>201</v>
      </c>
      <c r="E419" s="234" t="s">
        <v>19</v>
      </c>
      <c r="F419" s="235" t="s">
        <v>1860</v>
      </c>
      <c r="G419" s="233"/>
      <c r="H419" s="236">
        <v>-2.3100000000000001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201</v>
      </c>
      <c r="AU419" s="242" t="s">
        <v>85</v>
      </c>
      <c r="AV419" s="13" t="s">
        <v>85</v>
      </c>
      <c r="AW419" s="13" t="s">
        <v>35</v>
      </c>
      <c r="AX419" s="13" t="s">
        <v>75</v>
      </c>
      <c r="AY419" s="242" t="s">
        <v>136</v>
      </c>
    </row>
    <row r="420" s="13" customFormat="1">
      <c r="A420" s="13"/>
      <c r="B420" s="232"/>
      <c r="C420" s="233"/>
      <c r="D420" s="220" t="s">
        <v>201</v>
      </c>
      <c r="E420" s="234" t="s">
        <v>19</v>
      </c>
      <c r="F420" s="235" t="s">
        <v>1861</v>
      </c>
      <c r="G420" s="233"/>
      <c r="H420" s="236">
        <v>0.71499999999999997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201</v>
      </c>
      <c r="AU420" s="242" t="s">
        <v>85</v>
      </c>
      <c r="AV420" s="13" t="s">
        <v>85</v>
      </c>
      <c r="AW420" s="13" t="s">
        <v>35</v>
      </c>
      <c r="AX420" s="13" t="s">
        <v>75</v>
      </c>
      <c r="AY420" s="242" t="s">
        <v>136</v>
      </c>
    </row>
    <row r="421" s="13" customFormat="1">
      <c r="A421" s="13"/>
      <c r="B421" s="232"/>
      <c r="C421" s="233"/>
      <c r="D421" s="220" t="s">
        <v>201</v>
      </c>
      <c r="E421" s="234" t="s">
        <v>19</v>
      </c>
      <c r="F421" s="235" t="s">
        <v>1862</v>
      </c>
      <c r="G421" s="233"/>
      <c r="H421" s="236">
        <v>-0.77000000000000002</v>
      </c>
      <c r="I421" s="237"/>
      <c r="J421" s="233"/>
      <c r="K421" s="233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201</v>
      </c>
      <c r="AU421" s="242" t="s">
        <v>85</v>
      </c>
      <c r="AV421" s="13" t="s">
        <v>85</v>
      </c>
      <c r="AW421" s="13" t="s">
        <v>35</v>
      </c>
      <c r="AX421" s="13" t="s">
        <v>75</v>
      </c>
      <c r="AY421" s="242" t="s">
        <v>136</v>
      </c>
    </row>
    <row r="422" s="13" customFormat="1">
      <c r="A422" s="13"/>
      <c r="B422" s="232"/>
      <c r="C422" s="233"/>
      <c r="D422" s="220" t="s">
        <v>201</v>
      </c>
      <c r="E422" s="234" t="s">
        <v>19</v>
      </c>
      <c r="F422" s="235" t="s">
        <v>1863</v>
      </c>
      <c r="G422" s="233"/>
      <c r="H422" s="236">
        <v>0.495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201</v>
      </c>
      <c r="AU422" s="242" t="s">
        <v>85</v>
      </c>
      <c r="AV422" s="13" t="s">
        <v>85</v>
      </c>
      <c r="AW422" s="13" t="s">
        <v>35</v>
      </c>
      <c r="AX422" s="13" t="s">
        <v>75</v>
      </c>
      <c r="AY422" s="242" t="s">
        <v>136</v>
      </c>
    </row>
    <row r="423" s="15" customFormat="1">
      <c r="A423" s="15"/>
      <c r="B423" s="254"/>
      <c r="C423" s="255"/>
      <c r="D423" s="220" t="s">
        <v>201</v>
      </c>
      <c r="E423" s="256" t="s">
        <v>19</v>
      </c>
      <c r="F423" s="257" t="s">
        <v>2042</v>
      </c>
      <c r="G423" s="255"/>
      <c r="H423" s="256" t="s">
        <v>19</v>
      </c>
      <c r="I423" s="258"/>
      <c r="J423" s="255"/>
      <c r="K423" s="255"/>
      <c r="L423" s="259"/>
      <c r="M423" s="260"/>
      <c r="N423" s="261"/>
      <c r="O423" s="261"/>
      <c r="P423" s="261"/>
      <c r="Q423" s="261"/>
      <c r="R423" s="261"/>
      <c r="S423" s="261"/>
      <c r="T423" s="262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3" t="s">
        <v>201</v>
      </c>
      <c r="AU423" s="263" t="s">
        <v>85</v>
      </c>
      <c r="AV423" s="15" t="s">
        <v>83</v>
      </c>
      <c r="AW423" s="15" t="s">
        <v>35</v>
      </c>
      <c r="AX423" s="15" t="s">
        <v>75</v>
      </c>
      <c r="AY423" s="263" t="s">
        <v>136</v>
      </c>
    </row>
    <row r="424" s="13" customFormat="1">
      <c r="A424" s="13"/>
      <c r="B424" s="232"/>
      <c r="C424" s="233"/>
      <c r="D424" s="220" t="s">
        <v>201</v>
      </c>
      <c r="E424" s="234" t="s">
        <v>19</v>
      </c>
      <c r="F424" s="235" t="s">
        <v>2091</v>
      </c>
      <c r="G424" s="233"/>
      <c r="H424" s="236">
        <v>22.68</v>
      </c>
      <c r="I424" s="237"/>
      <c r="J424" s="233"/>
      <c r="K424" s="233"/>
      <c r="L424" s="238"/>
      <c r="M424" s="239"/>
      <c r="N424" s="240"/>
      <c r="O424" s="240"/>
      <c r="P424" s="240"/>
      <c r="Q424" s="240"/>
      <c r="R424" s="240"/>
      <c r="S424" s="240"/>
      <c r="T424" s="24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2" t="s">
        <v>201</v>
      </c>
      <c r="AU424" s="242" t="s">
        <v>85</v>
      </c>
      <c r="AV424" s="13" t="s">
        <v>85</v>
      </c>
      <c r="AW424" s="13" t="s">
        <v>35</v>
      </c>
      <c r="AX424" s="13" t="s">
        <v>75</v>
      </c>
      <c r="AY424" s="242" t="s">
        <v>136</v>
      </c>
    </row>
    <row r="425" s="13" customFormat="1">
      <c r="A425" s="13"/>
      <c r="B425" s="232"/>
      <c r="C425" s="233"/>
      <c r="D425" s="220" t="s">
        <v>201</v>
      </c>
      <c r="E425" s="234" t="s">
        <v>19</v>
      </c>
      <c r="F425" s="235" t="s">
        <v>2092</v>
      </c>
      <c r="G425" s="233"/>
      <c r="H425" s="236">
        <v>-3.6000000000000001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201</v>
      </c>
      <c r="AU425" s="242" t="s">
        <v>85</v>
      </c>
      <c r="AV425" s="13" t="s">
        <v>85</v>
      </c>
      <c r="AW425" s="13" t="s">
        <v>35</v>
      </c>
      <c r="AX425" s="13" t="s">
        <v>75</v>
      </c>
      <c r="AY425" s="242" t="s">
        <v>136</v>
      </c>
    </row>
    <row r="426" s="13" customFormat="1">
      <c r="A426" s="13"/>
      <c r="B426" s="232"/>
      <c r="C426" s="233"/>
      <c r="D426" s="220" t="s">
        <v>201</v>
      </c>
      <c r="E426" s="234" t="s">
        <v>19</v>
      </c>
      <c r="F426" s="235" t="s">
        <v>2093</v>
      </c>
      <c r="G426" s="233"/>
      <c r="H426" s="236">
        <v>0.94299999999999995</v>
      </c>
      <c r="I426" s="237"/>
      <c r="J426" s="233"/>
      <c r="K426" s="233"/>
      <c r="L426" s="238"/>
      <c r="M426" s="239"/>
      <c r="N426" s="240"/>
      <c r="O426" s="240"/>
      <c r="P426" s="240"/>
      <c r="Q426" s="240"/>
      <c r="R426" s="240"/>
      <c r="S426" s="240"/>
      <c r="T426" s="241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2" t="s">
        <v>201</v>
      </c>
      <c r="AU426" s="242" t="s">
        <v>85</v>
      </c>
      <c r="AV426" s="13" t="s">
        <v>85</v>
      </c>
      <c r="AW426" s="13" t="s">
        <v>35</v>
      </c>
      <c r="AX426" s="13" t="s">
        <v>75</v>
      </c>
      <c r="AY426" s="242" t="s">
        <v>136</v>
      </c>
    </row>
    <row r="427" s="13" customFormat="1">
      <c r="A427" s="13"/>
      <c r="B427" s="232"/>
      <c r="C427" s="233"/>
      <c r="D427" s="220" t="s">
        <v>201</v>
      </c>
      <c r="E427" s="234" t="s">
        <v>19</v>
      </c>
      <c r="F427" s="235" t="s">
        <v>2094</v>
      </c>
      <c r="G427" s="233"/>
      <c r="H427" s="236">
        <v>-4.2000000000000002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201</v>
      </c>
      <c r="AU427" s="242" t="s">
        <v>85</v>
      </c>
      <c r="AV427" s="13" t="s">
        <v>85</v>
      </c>
      <c r="AW427" s="13" t="s">
        <v>35</v>
      </c>
      <c r="AX427" s="13" t="s">
        <v>75</v>
      </c>
      <c r="AY427" s="242" t="s">
        <v>136</v>
      </c>
    </row>
    <row r="428" s="14" customFormat="1">
      <c r="A428" s="14"/>
      <c r="B428" s="243"/>
      <c r="C428" s="244"/>
      <c r="D428" s="220" t="s">
        <v>201</v>
      </c>
      <c r="E428" s="245" t="s">
        <v>19</v>
      </c>
      <c r="F428" s="246" t="s">
        <v>205</v>
      </c>
      <c r="G428" s="244"/>
      <c r="H428" s="247">
        <v>33.112999999999992</v>
      </c>
      <c r="I428" s="248"/>
      <c r="J428" s="244"/>
      <c r="K428" s="244"/>
      <c r="L428" s="249"/>
      <c r="M428" s="250"/>
      <c r="N428" s="251"/>
      <c r="O428" s="251"/>
      <c r="P428" s="251"/>
      <c r="Q428" s="251"/>
      <c r="R428" s="251"/>
      <c r="S428" s="251"/>
      <c r="T428" s="25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3" t="s">
        <v>201</v>
      </c>
      <c r="AU428" s="253" t="s">
        <v>85</v>
      </c>
      <c r="AV428" s="14" t="s">
        <v>163</v>
      </c>
      <c r="AW428" s="14" t="s">
        <v>35</v>
      </c>
      <c r="AX428" s="14" t="s">
        <v>83</v>
      </c>
      <c r="AY428" s="253" t="s">
        <v>136</v>
      </c>
    </row>
    <row r="429" s="2" customFormat="1" ht="24.15" customHeight="1">
      <c r="A429" s="41"/>
      <c r="B429" s="42"/>
      <c r="C429" s="207" t="s">
        <v>641</v>
      </c>
      <c r="D429" s="207" t="s">
        <v>139</v>
      </c>
      <c r="E429" s="208" t="s">
        <v>2095</v>
      </c>
      <c r="F429" s="209" t="s">
        <v>2096</v>
      </c>
      <c r="G429" s="210" t="s">
        <v>222</v>
      </c>
      <c r="H429" s="211">
        <v>33.113</v>
      </c>
      <c r="I429" s="212"/>
      <c r="J429" s="213">
        <f>ROUND(I429*H429,2)</f>
        <v>0</v>
      </c>
      <c r="K429" s="209" t="s">
        <v>2047</v>
      </c>
      <c r="L429" s="47"/>
      <c r="M429" s="214" t="s">
        <v>19</v>
      </c>
      <c r="N429" s="215" t="s">
        <v>46</v>
      </c>
      <c r="O429" s="87"/>
      <c r="P429" s="216">
        <f>O429*H429</f>
        <v>0</v>
      </c>
      <c r="Q429" s="216">
        <v>0.0060000000000000001</v>
      </c>
      <c r="R429" s="216">
        <f>Q429*H429</f>
        <v>0.19867799999999999</v>
      </c>
      <c r="S429" s="216">
        <v>0</v>
      </c>
      <c r="T429" s="217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8" t="s">
        <v>310</v>
      </c>
      <c r="AT429" s="218" t="s">
        <v>139</v>
      </c>
      <c r="AU429" s="218" t="s">
        <v>85</v>
      </c>
      <c r="AY429" s="20" t="s">
        <v>136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20" t="s">
        <v>83</v>
      </c>
      <c r="BK429" s="219">
        <f>ROUND(I429*H429,2)</f>
        <v>0</v>
      </c>
      <c r="BL429" s="20" t="s">
        <v>310</v>
      </c>
      <c r="BM429" s="218" t="s">
        <v>2097</v>
      </c>
    </row>
    <row r="430" s="2" customFormat="1">
      <c r="A430" s="41"/>
      <c r="B430" s="42"/>
      <c r="C430" s="43"/>
      <c r="D430" s="220" t="s">
        <v>145</v>
      </c>
      <c r="E430" s="43"/>
      <c r="F430" s="221" t="s">
        <v>2098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145</v>
      </c>
      <c r="AU430" s="20" t="s">
        <v>85</v>
      </c>
    </row>
    <row r="431" s="2" customFormat="1">
      <c r="A431" s="41"/>
      <c r="B431" s="42"/>
      <c r="C431" s="43"/>
      <c r="D431" s="225" t="s">
        <v>146</v>
      </c>
      <c r="E431" s="43"/>
      <c r="F431" s="226" t="s">
        <v>2099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146</v>
      </c>
      <c r="AU431" s="20" t="s">
        <v>85</v>
      </c>
    </row>
    <row r="432" s="15" customFormat="1">
      <c r="A432" s="15"/>
      <c r="B432" s="254"/>
      <c r="C432" s="255"/>
      <c r="D432" s="220" t="s">
        <v>201</v>
      </c>
      <c r="E432" s="256" t="s">
        <v>19</v>
      </c>
      <c r="F432" s="257" t="s">
        <v>2100</v>
      </c>
      <c r="G432" s="255"/>
      <c r="H432" s="256" t="s">
        <v>19</v>
      </c>
      <c r="I432" s="258"/>
      <c r="J432" s="255"/>
      <c r="K432" s="255"/>
      <c r="L432" s="259"/>
      <c r="M432" s="260"/>
      <c r="N432" s="261"/>
      <c r="O432" s="261"/>
      <c r="P432" s="261"/>
      <c r="Q432" s="261"/>
      <c r="R432" s="261"/>
      <c r="S432" s="261"/>
      <c r="T432" s="262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3" t="s">
        <v>201</v>
      </c>
      <c r="AU432" s="263" t="s">
        <v>85</v>
      </c>
      <c r="AV432" s="15" t="s">
        <v>83</v>
      </c>
      <c r="AW432" s="15" t="s">
        <v>35</v>
      </c>
      <c r="AX432" s="15" t="s">
        <v>75</v>
      </c>
      <c r="AY432" s="263" t="s">
        <v>136</v>
      </c>
    </row>
    <row r="433" s="13" customFormat="1">
      <c r="A433" s="13"/>
      <c r="B433" s="232"/>
      <c r="C433" s="233"/>
      <c r="D433" s="220" t="s">
        <v>201</v>
      </c>
      <c r="E433" s="234" t="s">
        <v>19</v>
      </c>
      <c r="F433" s="235" t="s">
        <v>2101</v>
      </c>
      <c r="G433" s="233"/>
      <c r="H433" s="236">
        <v>33.113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201</v>
      </c>
      <c r="AU433" s="242" t="s">
        <v>85</v>
      </c>
      <c r="AV433" s="13" t="s">
        <v>85</v>
      </c>
      <c r="AW433" s="13" t="s">
        <v>35</v>
      </c>
      <c r="AX433" s="13" t="s">
        <v>83</v>
      </c>
      <c r="AY433" s="242" t="s">
        <v>136</v>
      </c>
    </row>
    <row r="434" s="2" customFormat="1" ht="16.5" customHeight="1">
      <c r="A434" s="41"/>
      <c r="B434" s="42"/>
      <c r="C434" s="264" t="s">
        <v>649</v>
      </c>
      <c r="D434" s="264" t="s">
        <v>263</v>
      </c>
      <c r="E434" s="265" t="s">
        <v>2102</v>
      </c>
      <c r="F434" s="266" t="s">
        <v>2103</v>
      </c>
      <c r="G434" s="267" t="s">
        <v>222</v>
      </c>
      <c r="H434" s="268">
        <v>36.423999999999999</v>
      </c>
      <c r="I434" s="269"/>
      <c r="J434" s="270">
        <f>ROUND(I434*H434,2)</f>
        <v>0</v>
      </c>
      <c r="K434" s="266" t="s">
        <v>2047</v>
      </c>
      <c r="L434" s="271"/>
      <c r="M434" s="272" t="s">
        <v>19</v>
      </c>
      <c r="N434" s="273" t="s">
        <v>46</v>
      </c>
      <c r="O434" s="87"/>
      <c r="P434" s="216">
        <f>O434*H434</f>
        <v>0</v>
      </c>
      <c r="Q434" s="216">
        <v>0.0118</v>
      </c>
      <c r="R434" s="216">
        <f>Q434*H434</f>
        <v>0.4298032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409</v>
      </c>
      <c r="AT434" s="218" t="s">
        <v>263</v>
      </c>
      <c r="AU434" s="218" t="s">
        <v>85</v>
      </c>
      <c r="AY434" s="20" t="s">
        <v>136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83</v>
      </c>
      <c r="BK434" s="219">
        <f>ROUND(I434*H434,2)</f>
        <v>0</v>
      </c>
      <c r="BL434" s="20" t="s">
        <v>310</v>
      </c>
      <c r="BM434" s="218" t="s">
        <v>2104</v>
      </c>
    </row>
    <row r="435" s="2" customFormat="1">
      <c r="A435" s="41"/>
      <c r="B435" s="42"/>
      <c r="C435" s="43"/>
      <c r="D435" s="220" t="s">
        <v>145</v>
      </c>
      <c r="E435" s="43"/>
      <c r="F435" s="221" t="s">
        <v>2103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145</v>
      </c>
      <c r="AU435" s="20" t="s">
        <v>85</v>
      </c>
    </row>
    <row r="436" s="13" customFormat="1">
      <c r="A436" s="13"/>
      <c r="B436" s="232"/>
      <c r="C436" s="233"/>
      <c r="D436" s="220" t="s">
        <v>201</v>
      </c>
      <c r="E436" s="233"/>
      <c r="F436" s="235" t="s">
        <v>2105</v>
      </c>
      <c r="G436" s="233"/>
      <c r="H436" s="236">
        <v>36.423999999999999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201</v>
      </c>
      <c r="AU436" s="242" t="s">
        <v>85</v>
      </c>
      <c r="AV436" s="13" t="s">
        <v>85</v>
      </c>
      <c r="AW436" s="13" t="s">
        <v>4</v>
      </c>
      <c r="AX436" s="13" t="s">
        <v>83</v>
      </c>
      <c r="AY436" s="242" t="s">
        <v>136</v>
      </c>
    </row>
    <row r="437" s="2" customFormat="1" ht="16.5" customHeight="1">
      <c r="A437" s="41"/>
      <c r="B437" s="42"/>
      <c r="C437" s="207" t="s">
        <v>661</v>
      </c>
      <c r="D437" s="207" t="s">
        <v>139</v>
      </c>
      <c r="E437" s="208" t="s">
        <v>2106</v>
      </c>
      <c r="F437" s="209" t="s">
        <v>2107</v>
      </c>
      <c r="G437" s="210" t="s">
        <v>305</v>
      </c>
      <c r="H437" s="211">
        <v>16</v>
      </c>
      <c r="I437" s="212"/>
      <c r="J437" s="213">
        <f>ROUND(I437*H437,2)</f>
        <v>0</v>
      </c>
      <c r="K437" s="209" t="s">
        <v>197</v>
      </c>
      <c r="L437" s="47"/>
      <c r="M437" s="214" t="s">
        <v>19</v>
      </c>
      <c r="N437" s="215" t="s">
        <v>46</v>
      </c>
      <c r="O437" s="87"/>
      <c r="P437" s="216">
        <f>O437*H437</f>
        <v>0</v>
      </c>
      <c r="Q437" s="216">
        <v>9.0000000000000006E-05</v>
      </c>
      <c r="R437" s="216">
        <f>Q437*H437</f>
        <v>0.0014400000000000001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310</v>
      </c>
      <c r="AT437" s="218" t="s">
        <v>139</v>
      </c>
      <c r="AU437" s="218" t="s">
        <v>85</v>
      </c>
      <c r="AY437" s="20" t="s">
        <v>136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83</v>
      </c>
      <c r="BK437" s="219">
        <f>ROUND(I437*H437,2)</f>
        <v>0</v>
      </c>
      <c r="BL437" s="20" t="s">
        <v>310</v>
      </c>
      <c r="BM437" s="218" t="s">
        <v>2108</v>
      </c>
    </row>
    <row r="438" s="2" customFormat="1">
      <c r="A438" s="41"/>
      <c r="B438" s="42"/>
      <c r="C438" s="43"/>
      <c r="D438" s="220" t="s">
        <v>145</v>
      </c>
      <c r="E438" s="43"/>
      <c r="F438" s="221" t="s">
        <v>2109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145</v>
      </c>
      <c r="AU438" s="20" t="s">
        <v>85</v>
      </c>
    </row>
    <row r="439" s="2" customFormat="1">
      <c r="A439" s="41"/>
      <c r="B439" s="42"/>
      <c r="C439" s="43"/>
      <c r="D439" s="225" t="s">
        <v>146</v>
      </c>
      <c r="E439" s="43"/>
      <c r="F439" s="226" t="s">
        <v>2110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146</v>
      </c>
      <c r="AU439" s="20" t="s">
        <v>85</v>
      </c>
    </row>
    <row r="440" s="13" customFormat="1">
      <c r="A440" s="13"/>
      <c r="B440" s="232"/>
      <c r="C440" s="233"/>
      <c r="D440" s="220" t="s">
        <v>201</v>
      </c>
      <c r="E440" s="234" t="s">
        <v>19</v>
      </c>
      <c r="F440" s="235" t="s">
        <v>2111</v>
      </c>
      <c r="G440" s="233"/>
      <c r="H440" s="236">
        <v>16</v>
      </c>
      <c r="I440" s="237"/>
      <c r="J440" s="233"/>
      <c r="K440" s="233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201</v>
      </c>
      <c r="AU440" s="242" t="s">
        <v>85</v>
      </c>
      <c r="AV440" s="13" t="s">
        <v>85</v>
      </c>
      <c r="AW440" s="13" t="s">
        <v>35</v>
      </c>
      <c r="AX440" s="13" t="s">
        <v>83</v>
      </c>
      <c r="AY440" s="242" t="s">
        <v>136</v>
      </c>
    </row>
    <row r="441" s="2" customFormat="1" ht="24.15" customHeight="1">
      <c r="A441" s="41"/>
      <c r="B441" s="42"/>
      <c r="C441" s="207" t="s">
        <v>667</v>
      </c>
      <c r="D441" s="207" t="s">
        <v>139</v>
      </c>
      <c r="E441" s="208" t="s">
        <v>2112</v>
      </c>
      <c r="F441" s="209" t="s">
        <v>2113</v>
      </c>
      <c r="G441" s="210" t="s">
        <v>222</v>
      </c>
      <c r="H441" s="211">
        <v>33.113</v>
      </c>
      <c r="I441" s="212"/>
      <c r="J441" s="213">
        <f>ROUND(I441*H441,2)</f>
        <v>0</v>
      </c>
      <c r="K441" s="209" t="s">
        <v>197</v>
      </c>
      <c r="L441" s="47"/>
      <c r="M441" s="214" t="s">
        <v>19</v>
      </c>
      <c r="N441" s="215" t="s">
        <v>46</v>
      </c>
      <c r="O441" s="87"/>
      <c r="P441" s="216">
        <f>O441*H441</f>
        <v>0</v>
      </c>
      <c r="Q441" s="216">
        <v>5.0000000000000002E-05</v>
      </c>
      <c r="R441" s="216">
        <f>Q441*H441</f>
        <v>0.0016556500000000001</v>
      </c>
      <c r="S441" s="216">
        <v>0</v>
      </c>
      <c r="T441" s="217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8" t="s">
        <v>310</v>
      </c>
      <c r="AT441" s="218" t="s">
        <v>139</v>
      </c>
      <c r="AU441" s="218" t="s">
        <v>85</v>
      </c>
      <c r="AY441" s="20" t="s">
        <v>136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20" t="s">
        <v>83</v>
      </c>
      <c r="BK441" s="219">
        <f>ROUND(I441*H441,2)</f>
        <v>0</v>
      </c>
      <c r="BL441" s="20" t="s">
        <v>310</v>
      </c>
      <c r="BM441" s="218" t="s">
        <v>2114</v>
      </c>
    </row>
    <row r="442" s="2" customFormat="1">
      <c r="A442" s="41"/>
      <c r="B442" s="42"/>
      <c r="C442" s="43"/>
      <c r="D442" s="220" t="s">
        <v>145</v>
      </c>
      <c r="E442" s="43"/>
      <c r="F442" s="221" t="s">
        <v>2115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145</v>
      </c>
      <c r="AU442" s="20" t="s">
        <v>85</v>
      </c>
    </row>
    <row r="443" s="2" customFormat="1">
      <c r="A443" s="41"/>
      <c r="B443" s="42"/>
      <c r="C443" s="43"/>
      <c r="D443" s="225" t="s">
        <v>146</v>
      </c>
      <c r="E443" s="43"/>
      <c r="F443" s="226" t="s">
        <v>2116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146</v>
      </c>
      <c r="AU443" s="20" t="s">
        <v>85</v>
      </c>
    </row>
    <row r="444" s="15" customFormat="1">
      <c r="A444" s="15"/>
      <c r="B444" s="254"/>
      <c r="C444" s="255"/>
      <c r="D444" s="220" t="s">
        <v>201</v>
      </c>
      <c r="E444" s="256" t="s">
        <v>19</v>
      </c>
      <c r="F444" s="257" t="s">
        <v>2100</v>
      </c>
      <c r="G444" s="255"/>
      <c r="H444" s="256" t="s">
        <v>19</v>
      </c>
      <c r="I444" s="258"/>
      <c r="J444" s="255"/>
      <c r="K444" s="255"/>
      <c r="L444" s="259"/>
      <c r="M444" s="260"/>
      <c r="N444" s="261"/>
      <c r="O444" s="261"/>
      <c r="P444" s="261"/>
      <c r="Q444" s="261"/>
      <c r="R444" s="261"/>
      <c r="S444" s="261"/>
      <c r="T444" s="262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63" t="s">
        <v>201</v>
      </c>
      <c r="AU444" s="263" t="s">
        <v>85</v>
      </c>
      <c r="AV444" s="15" t="s">
        <v>83</v>
      </c>
      <c r="AW444" s="15" t="s">
        <v>35</v>
      </c>
      <c r="AX444" s="15" t="s">
        <v>75</v>
      </c>
      <c r="AY444" s="263" t="s">
        <v>136</v>
      </c>
    </row>
    <row r="445" s="13" customFormat="1">
      <c r="A445" s="13"/>
      <c r="B445" s="232"/>
      <c r="C445" s="233"/>
      <c r="D445" s="220" t="s">
        <v>201</v>
      </c>
      <c r="E445" s="234" t="s">
        <v>19</v>
      </c>
      <c r="F445" s="235" t="s">
        <v>2101</v>
      </c>
      <c r="G445" s="233"/>
      <c r="H445" s="236">
        <v>33.113</v>
      </c>
      <c r="I445" s="237"/>
      <c r="J445" s="233"/>
      <c r="K445" s="233"/>
      <c r="L445" s="238"/>
      <c r="M445" s="239"/>
      <c r="N445" s="240"/>
      <c r="O445" s="240"/>
      <c r="P445" s="240"/>
      <c r="Q445" s="240"/>
      <c r="R445" s="240"/>
      <c r="S445" s="240"/>
      <c r="T445" s="24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2" t="s">
        <v>201</v>
      </c>
      <c r="AU445" s="242" t="s">
        <v>85</v>
      </c>
      <c r="AV445" s="13" t="s">
        <v>85</v>
      </c>
      <c r="AW445" s="13" t="s">
        <v>35</v>
      </c>
      <c r="AX445" s="13" t="s">
        <v>83</v>
      </c>
      <c r="AY445" s="242" t="s">
        <v>136</v>
      </c>
    </row>
    <row r="446" s="2" customFormat="1" ht="24.15" customHeight="1">
      <c r="A446" s="41"/>
      <c r="B446" s="42"/>
      <c r="C446" s="207" t="s">
        <v>672</v>
      </c>
      <c r="D446" s="207" t="s">
        <v>139</v>
      </c>
      <c r="E446" s="208" t="s">
        <v>693</v>
      </c>
      <c r="F446" s="209" t="s">
        <v>694</v>
      </c>
      <c r="G446" s="210" t="s">
        <v>214</v>
      </c>
      <c r="H446" s="211">
        <v>0.64200000000000002</v>
      </c>
      <c r="I446" s="212"/>
      <c r="J446" s="213">
        <f>ROUND(I446*H446,2)</f>
        <v>0</v>
      </c>
      <c r="K446" s="209" t="s">
        <v>197</v>
      </c>
      <c r="L446" s="47"/>
      <c r="M446" s="214" t="s">
        <v>19</v>
      </c>
      <c r="N446" s="215" t="s">
        <v>46</v>
      </c>
      <c r="O446" s="87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8" t="s">
        <v>310</v>
      </c>
      <c r="AT446" s="218" t="s">
        <v>139</v>
      </c>
      <c r="AU446" s="218" t="s">
        <v>85</v>
      </c>
      <c r="AY446" s="20" t="s">
        <v>136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0" t="s">
        <v>83</v>
      </c>
      <c r="BK446" s="219">
        <f>ROUND(I446*H446,2)</f>
        <v>0</v>
      </c>
      <c r="BL446" s="20" t="s">
        <v>310</v>
      </c>
      <c r="BM446" s="218" t="s">
        <v>2117</v>
      </c>
    </row>
    <row r="447" s="2" customFormat="1">
      <c r="A447" s="41"/>
      <c r="B447" s="42"/>
      <c r="C447" s="43"/>
      <c r="D447" s="220" t="s">
        <v>145</v>
      </c>
      <c r="E447" s="43"/>
      <c r="F447" s="221" t="s">
        <v>696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145</v>
      </c>
      <c r="AU447" s="20" t="s">
        <v>85</v>
      </c>
    </row>
    <row r="448" s="2" customFormat="1">
      <c r="A448" s="41"/>
      <c r="B448" s="42"/>
      <c r="C448" s="43"/>
      <c r="D448" s="225" t="s">
        <v>146</v>
      </c>
      <c r="E448" s="43"/>
      <c r="F448" s="226" t="s">
        <v>697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146</v>
      </c>
      <c r="AU448" s="20" t="s">
        <v>85</v>
      </c>
    </row>
    <row r="449" s="12" customFormat="1" ht="22.8" customHeight="1">
      <c r="A449" s="12"/>
      <c r="B449" s="191"/>
      <c r="C449" s="192"/>
      <c r="D449" s="193" t="s">
        <v>74</v>
      </c>
      <c r="E449" s="205" t="s">
        <v>2118</v>
      </c>
      <c r="F449" s="205" t="s">
        <v>2119</v>
      </c>
      <c r="G449" s="192"/>
      <c r="H449" s="192"/>
      <c r="I449" s="195"/>
      <c r="J449" s="206">
        <f>BK449</f>
        <v>0</v>
      </c>
      <c r="K449" s="192"/>
      <c r="L449" s="197"/>
      <c r="M449" s="198"/>
      <c r="N449" s="199"/>
      <c r="O449" s="199"/>
      <c r="P449" s="200">
        <f>SUM(P450:P467)</f>
        <v>0</v>
      </c>
      <c r="Q449" s="199"/>
      <c r="R449" s="200">
        <f>SUM(R450:R467)</f>
        <v>0.00075087999999999999</v>
      </c>
      <c r="S449" s="199"/>
      <c r="T449" s="201">
        <f>SUM(T450:T467)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02" t="s">
        <v>85</v>
      </c>
      <c r="AT449" s="203" t="s">
        <v>74</v>
      </c>
      <c r="AU449" s="203" t="s">
        <v>83</v>
      </c>
      <c r="AY449" s="202" t="s">
        <v>136</v>
      </c>
      <c r="BK449" s="204">
        <f>SUM(BK450:BK467)</f>
        <v>0</v>
      </c>
    </row>
    <row r="450" s="2" customFormat="1" ht="24.15" customHeight="1">
      <c r="A450" s="41"/>
      <c r="B450" s="42"/>
      <c r="C450" s="207" t="s">
        <v>678</v>
      </c>
      <c r="D450" s="207" t="s">
        <v>139</v>
      </c>
      <c r="E450" s="208" t="s">
        <v>2120</v>
      </c>
      <c r="F450" s="209" t="s">
        <v>2121</v>
      </c>
      <c r="G450" s="210" t="s">
        <v>222</v>
      </c>
      <c r="H450" s="211">
        <v>1.976</v>
      </c>
      <c r="I450" s="212"/>
      <c r="J450" s="213">
        <f>ROUND(I450*H450,2)</f>
        <v>0</v>
      </c>
      <c r="K450" s="209" t="s">
        <v>197</v>
      </c>
      <c r="L450" s="47"/>
      <c r="M450" s="214" t="s">
        <v>19</v>
      </c>
      <c r="N450" s="215" t="s">
        <v>46</v>
      </c>
      <c r="O450" s="87"/>
      <c r="P450" s="216">
        <f>O450*H450</f>
        <v>0</v>
      </c>
      <c r="Q450" s="216">
        <v>0.00013999999999999999</v>
      </c>
      <c r="R450" s="216">
        <f>Q450*H450</f>
        <v>0.00027663999999999998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310</v>
      </c>
      <c r="AT450" s="218" t="s">
        <v>139</v>
      </c>
      <c r="AU450" s="218" t="s">
        <v>85</v>
      </c>
      <c r="AY450" s="20" t="s">
        <v>136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83</v>
      </c>
      <c r="BK450" s="219">
        <f>ROUND(I450*H450,2)</f>
        <v>0</v>
      </c>
      <c r="BL450" s="20" t="s">
        <v>310</v>
      </c>
      <c r="BM450" s="218" t="s">
        <v>2122</v>
      </c>
    </row>
    <row r="451" s="2" customFormat="1">
      <c r="A451" s="41"/>
      <c r="B451" s="42"/>
      <c r="C451" s="43"/>
      <c r="D451" s="220" t="s">
        <v>145</v>
      </c>
      <c r="E451" s="43"/>
      <c r="F451" s="221" t="s">
        <v>2123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145</v>
      </c>
      <c r="AU451" s="20" t="s">
        <v>85</v>
      </c>
    </row>
    <row r="452" s="2" customFormat="1">
      <c r="A452" s="41"/>
      <c r="B452" s="42"/>
      <c r="C452" s="43"/>
      <c r="D452" s="225" t="s">
        <v>146</v>
      </c>
      <c r="E452" s="43"/>
      <c r="F452" s="226" t="s">
        <v>2124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146</v>
      </c>
      <c r="AU452" s="20" t="s">
        <v>85</v>
      </c>
    </row>
    <row r="453" s="15" customFormat="1">
      <c r="A453" s="15"/>
      <c r="B453" s="254"/>
      <c r="C453" s="255"/>
      <c r="D453" s="220" t="s">
        <v>201</v>
      </c>
      <c r="E453" s="256" t="s">
        <v>19</v>
      </c>
      <c r="F453" s="257" t="s">
        <v>2125</v>
      </c>
      <c r="G453" s="255"/>
      <c r="H453" s="256" t="s">
        <v>19</v>
      </c>
      <c r="I453" s="258"/>
      <c r="J453" s="255"/>
      <c r="K453" s="255"/>
      <c r="L453" s="259"/>
      <c r="M453" s="260"/>
      <c r="N453" s="261"/>
      <c r="O453" s="261"/>
      <c r="P453" s="261"/>
      <c r="Q453" s="261"/>
      <c r="R453" s="261"/>
      <c r="S453" s="261"/>
      <c r="T453" s="262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3" t="s">
        <v>201</v>
      </c>
      <c r="AU453" s="263" t="s">
        <v>85</v>
      </c>
      <c r="AV453" s="15" t="s">
        <v>83</v>
      </c>
      <c r="AW453" s="15" t="s">
        <v>35</v>
      </c>
      <c r="AX453" s="15" t="s">
        <v>75</v>
      </c>
      <c r="AY453" s="263" t="s">
        <v>136</v>
      </c>
    </row>
    <row r="454" s="15" customFormat="1">
      <c r="A454" s="15"/>
      <c r="B454" s="254"/>
      <c r="C454" s="255"/>
      <c r="D454" s="220" t="s">
        <v>201</v>
      </c>
      <c r="E454" s="256" t="s">
        <v>19</v>
      </c>
      <c r="F454" s="257" t="s">
        <v>2126</v>
      </c>
      <c r="G454" s="255"/>
      <c r="H454" s="256" t="s">
        <v>19</v>
      </c>
      <c r="I454" s="258"/>
      <c r="J454" s="255"/>
      <c r="K454" s="255"/>
      <c r="L454" s="259"/>
      <c r="M454" s="260"/>
      <c r="N454" s="261"/>
      <c r="O454" s="261"/>
      <c r="P454" s="261"/>
      <c r="Q454" s="261"/>
      <c r="R454" s="261"/>
      <c r="S454" s="261"/>
      <c r="T454" s="262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3" t="s">
        <v>201</v>
      </c>
      <c r="AU454" s="263" t="s">
        <v>85</v>
      </c>
      <c r="AV454" s="15" t="s">
        <v>83</v>
      </c>
      <c r="AW454" s="15" t="s">
        <v>35</v>
      </c>
      <c r="AX454" s="15" t="s">
        <v>75</v>
      </c>
      <c r="AY454" s="263" t="s">
        <v>136</v>
      </c>
    </row>
    <row r="455" s="13" customFormat="1">
      <c r="A455" s="13"/>
      <c r="B455" s="232"/>
      <c r="C455" s="233"/>
      <c r="D455" s="220" t="s">
        <v>201</v>
      </c>
      <c r="E455" s="234" t="s">
        <v>19</v>
      </c>
      <c r="F455" s="235" t="s">
        <v>2127</v>
      </c>
      <c r="G455" s="233"/>
      <c r="H455" s="236">
        <v>1.976</v>
      </c>
      <c r="I455" s="237"/>
      <c r="J455" s="233"/>
      <c r="K455" s="233"/>
      <c r="L455" s="238"/>
      <c r="M455" s="239"/>
      <c r="N455" s="240"/>
      <c r="O455" s="240"/>
      <c r="P455" s="240"/>
      <c r="Q455" s="240"/>
      <c r="R455" s="240"/>
      <c r="S455" s="240"/>
      <c r="T455" s="24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2" t="s">
        <v>201</v>
      </c>
      <c r="AU455" s="242" t="s">
        <v>85</v>
      </c>
      <c r="AV455" s="13" t="s">
        <v>85</v>
      </c>
      <c r="AW455" s="13" t="s">
        <v>35</v>
      </c>
      <c r="AX455" s="13" t="s">
        <v>83</v>
      </c>
      <c r="AY455" s="242" t="s">
        <v>136</v>
      </c>
    </row>
    <row r="456" s="2" customFormat="1" ht="24.15" customHeight="1">
      <c r="A456" s="41"/>
      <c r="B456" s="42"/>
      <c r="C456" s="207" t="s">
        <v>687</v>
      </c>
      <c r="D456" s="207" t="s">
        <v>139</v>
      </c>
      <c r="E456" s="208" t="s">
        <v>2128</v>
      </c>
      <c r="F456" s="209" t="s">
        <v>2129</v>
      </c>
      <c r="G456" s="210" t="s">
        <v>222</v>
      </c>
      <c r="H456" s="211">
        <v>1.976</v>
      </c>
      <c r="I456" s="212"/>
      <c r="J456" s="213">
        <f>ROUND(I456*H456,2)</f>
        <v>0</v>
      </c>
      <c r="K456" s="209" t="s">
        <v>197</v>
      </c>
      <c r="L456" s="47"/>
      <c r="M456" s="214" t="s">
        <v>19</v>
      </c>
      <c r="N456" s="215" t="s">
        <v>46</v>
      </c>
      <c r="O456" s="87"/>
      <c r="P456" s="216">
        <f>O456*H456</f>
        <v>0</v>
      </c>
      <c r="Q456" s="216">
        <v>0.00012</v>
      </c>
      <c r="R456" s="216">
        <f>Q456*H456</f>
        <v>0.00023712000000000001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310</v>
      </c>
      <c r="AT456" s="218" t="s">
        <v>139</v>
      </c>
      <c r="AU456" s="218" t="s">
        <v>85</v>
      </c>
      <c r="AY456" s="20" t="s">
        <v>136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83</v>
      </c>
      <c r="BK456" s="219">
        <f>ROUND(I456*H456,2)</f>
        <v>0</v>
      </c>
      <c r="BL456" s="20" t="s">
        <v>310</v>
      </c>
      <c r="BM456" s="218" t="s">
        <v>2130</v>
      </c>
    </row>
    <row r="457" s="2" customFormat="1">
      <c r="A457" s="41"/>
      <c r="B457" s="42"/>
      <c r="C457" s="43"/>
      <c r="D457" s="220" t="s">
        <v>145</v>
      </c>
      <c r="E457" s="43"/>
      <c r="F457" s="221" t="s">
        <v>2131</v>
      </c>
      <c r="G457" s="43"/>
      <c r="H457" s="43"/>
      <c r="I457" s="222"/>
      <c r="J457" s="43"/>
      <c r="K457" s="43"/>
      <c r="L457" s="47"/>
      <c r="M457" s="223"/>
      <c r="N457" s="224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145</v>
      </c>
      <c r="AU457" s="20" t="s">
        <v>85</v>
      </c>
    </row>
    <row r="458" s="2" customFormat="1">
      <c r="A458" s="41"/>
      <c r="B458" s="42"/>
      <c r="C458" s="43"/>
      <c r="D458" s="225" t="s">
        <v>146</v>
      </c>
      <c r="E458" s="43"/>
      <c r="F458" s="226" t="s">
        <v>2132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146</v>
      </c>
      <c r="AU458" s="20" t="s">
        <v>85</v>
      </c>
    </row>
    <row r="459" s="15" customFormat="1">
      <c r="A459" s="15"/>
      <c r="B459" s="254"/>
      <c r="C459" s="255"/>
      <c r="D459" s="220" t="s">
        <v>201</v>
      </c>
      <c r="E459" s="256" t="s">
        <v>19</v>
      </c>
      <c r="F459" s="257" t="s">
        <v>2125</v>
      </c>
      <c r="G459" s="255"/>
      <c r="H459" s="256" t="s">
        <v>19</v>
      </c>
      <c r="I459" s="258"/>
      <c r="J459" s="255"/>
      <c r="K459" s="255"/>
      <c r="L459" s="259"/>
      <c r="M459" s="260"/>
      <c r="N459" s="261"/>
      <c r="O459" s="261"/>
      <c r="P459" s="261"/>
      <c r="Q459" s="261"/>
      <c r="R459" s="261"/>
      <c r="S459" s="261"/>
      <c r="T459" s="262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3" t="s">
        <v>201</v>
      </c>
      <c r="AU459" s="263" t="s">
        <v>85</v>
      </c>
      <c r="AV459" s="15" t="s">
        <v>83</v>
      </c>
      <c r="AW459" s="15" t="s">
        <v>35</v>
      </c>
      <c r="AX459" s="15" t="s">
        <v>75</v>
      </c>
      <c r="AY459" s="263" t="s">
        <v>136</v>
      </c>
    </row>
    <row r="460" s="15" customFormat="1">
      <c r="A460" s="15"/>
      <c r="B460" s="254"/>
      <c r="C460" s="255"/>
      <c r="D460" s="220" t="s">
        <v>201</v>
      </c>
      <c r="E460" s="256" t="s">
        <v>19</v>
      </c>
      <c r="F460" s="257" t="s">
        <v>2126</v>
      </c>
      <c r="G460" s="255"/>
      <c r="H460" s="256" t="s">
        <v>19</v>
      </c>
      <c r="I460" s="258"/>
      <c r="J460" s="255"/>
      <c r="K460" s="255"/>
      <c r="L460" s="259"/>
      <c r="M460" s="260"/>
      <c r="N460" s="261"/>
      <c r="O460" s="261"/>
      <c r="P460" s="261"/>
      <c r="Q460" s="261"/>
      <c r="R460" s="261"/>
      <c r="S460" s="261"/>
      <c r="T460" s="262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3" t="s">
        <v>201</v>
      </c>
      <c r="AU460" s="263" t="s">
        <v>85</v>
      </c>
      <c r="AV460" s="15" t="s">
        <v>83</v>
      </c>
      <c r="AW460" s="15" t="s">
        <v>35</v>
      </c>
      <c r="AX460" s="15" t="s">
        <v>75</v>
      </c>
      <c r="AY460" s="263" t="s">
        <v>136</v>
      </c>
    </row>
    <row r="461" s="13" customFormat="1">
      <c r="A461" s="13"/>
      <c r="B461" s="232"/>
      <c r="C461" s="233"/>
      <c r="D461" s="220" t="s">
        <v>201</v>
      </c>
      <c r="E461" s="234" t="s">
        <v>19</v>
      </c>
      <c r="F461" s="235" t="s">
        <v>2127</v>
      </c>
      <c r="G461" s="233"/>
      <c r="H461" s="236">
        <v>1.976</v>
      </c>
      <c r="I461" s="237"/>
      <c r="J461" s="233"/>
      <c r="K461" s="233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201</v>
      </c>
      <c r="AU461" s="242" t="s">
        <v>85</v>
      </c>
      <c r="AV461" s="13" t="s">
        <v>85</v>
      </c>
      <c r="AW461" s="13" t="s">
        <v>35</v>
      </c>
      <c r="AX461" s="13" t="s">
        <v>83</v>
      </c>
      <c r="AY461" s="242" t="s">
        <v>136</v>
      </c>
    </row>
    <row r="462" s="2" customFormat="1" ht="24.15" customHeight="1">
      <c r="A462" s="41"/>
      <c r="B462" s="42"/>
      <c r="C462" s="207" t="s">
        <v>692</v>
      </c>
      <c r="D462" s="207" t="s">
        <v>139</v>
      </c>
      <c r="E462" s="208" t="s">
        <v>2133</v>
      </c>
      <c r="F462" s="209" t="s">
        <v>2134</v>
      </c>
      <c r="G462" s="210" t="s">
        <v>222</v>
      </c>
      <c r="H462" s="211">
        <v>1.976</v>
      </c>
      <c r="I462" s="212"/>
      <c r="J462" s="213">
        <f>ROUND(I462*H462,2)</f>
        <v>0</v>
      </c>
      <c r="K462" s="209" t="s">
        <v>197</v>
      </c>
      <c r="L462" s="47"/>
      <c r="M462" s="214" t="s">
        <v>19</v>
      </c>
      <c r="N462" s="215" t="s">
        <v>46</v>
      </c>
      <c r="O462" s="87"/>
      <c r="P462" s="216">
        <f>O462*H462</f>
        <v>0</v>
      </c>
      <c r="Q462" s="216">
        <v>0.00012</v>
      </c>
      <c r="R462" s="216">
        <f>Q462*H462</f>
        <v>0.00023712000000000001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310</v>
      </c>
      <c r="AT462" s="218" t="s">
        <v>139</v>
      </c>
      <c r="AU462" s="218" t="s">
        <v>85</v>
      </c>
      <c r="AY462" s="20" t="s">
        <v>136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83</v>
      </c>
      <c r="BK462" s="219">
        <f>ROUND(I462*H462,2)</f>
        <v>0</v>
      </c>
      <c r="BL462" s="20" t="s">
        <v>310</v>
      </c>
      <c r="BM462" s="218" t="s">
        <v>2135</v>
      </c>
    </row>
    <row r="463" s="2" customFormat="1">
      <c r="A463" s="41"/>
      <c r="B463" s="42"/>
      <c r="C463" s="43"/>
      <c r="D463" s="220" t="s">
        <v>145</v>
      </c>
      <c r="E463" s="43"/>
      <c r="F463" s="221" t="s">
        <v>2136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145</v>
      </c>
      <c r="AU463" s="20" t="s">
        <v>85</v>
      </c>
    </row>
    <row r="464" s="2" customFormat="1">
      <c r="A464" s="41"/>
      <c r="B464" s="42"/>
      <c r="C464" s="43"/>
      <c r="D464" s="225" t="s">
        <v>146</v>
      </c>
      <c r="E464" s="43"/>
      <c r="F464" s="226" t="s">
        <v>2137</v>
      </c>
      <c r="G464" s="43"/>
      <c r="H464" s="43"/>
      <c r="I464" s="222"/>
      <c r="J464" s="43"/>
      <c r="K464" s="43"/>
      <c r="L464" s="47"/>
      <c r="M464" s="223"/>
      <c r="N464" s="224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146</v>
      </c>
      <c r="AU464" s="20" t="s">
        <v>85</v>
      </c>
    </row>
    <row r="465" s="15" customFormat="1">
      <c r="A465" s="15"/>
      <c r="B465" s="254"/>
      <c r="C465" s="255"/>
      <c r="D465" s="220" t="s">
        <v>201</v>
      </c>
      <c r="E465" s="256" t="s">
        <v>19</v>
      </c>
      <c r="F465" s="257" t="s">
        <v>2125</v>
      </c>
      <c r="G465" s="255"/>
      <c r="H465" s="256" t="s">
        <v>19</v>
      </c>
      <c r="I465" s="258"/>
      <c r="J465" s="255"/>
      <c r="K465" s="255"/>
      <c r="L465" s="259"/>
      <c r="M465" s="260"/>
      <c r="N465" s="261"/>
      <c r="O465" s="261"/>
      <c r="P465" s="261"/>
      <c r="Q465" s="261"/>
      <c r="R465" s="261"/>
      <c r="S465" s="261"/>
      <c r="T465" s="262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3" t="s">
        <v>201</v>
      </c>
      <c r="AU465" s="263" t="s">
        <v>85</v>
      </c>
      <c r="AV465" s="15" t="s">
        <v>83</v>
      </c>
      <c r="AW465" s="15" t="s">
        <v>35</v>
      </c>
      <c r="AX465" s="15" t="s">
        <v>75</v>
      </c>
      <c r="AY465" s="263" t="s">
        <v>136</v>
      </c>
    </row>
    <row r="466" s="15" customFormat="1">
      <c r="A466" s="15"/>
      <c r="B466" s="254"/>
      <c r="C466" s="255"/>
      <c r="D466" s="220" t="s">
        <v>201</v>
      </c>
      <c r="E466" s="256" t="s">
        <v>19</v>
      </c>
      <c r="F466" s="257" t="s">
        <v>2126</v>
      </c>
      <c r="G466" s="255"/>
      <c r="H466" s="256" t="s">
        <v>19</v>
      </c>
      <c r="I466" s="258"/>
      <c r="J466" s="255"/>
      <c r="K466" s="255"/>
      <c r="L466" s="259"/>
      <c r="M466" s="260"/>
      <c r="N466" s="261"/>
      <c r="O466" s="261"/>
      <c r="P466" s="261"/>
      <c r="Q466" s="261"/>
      <c r="R466" s="261"/>
      <c r="S466" s="261"/>
      <c r="T466" s="262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3" t="s">
        <v>201</v>
      </c>
      <c r="AU466" s="263" t="s">
        <v>85</v>
      </c>
      <c r="AV466" s="15" t="s">
        <v>83</v>
      </c>
      <c r="AW466" s="15" t="s">
        <v>35</v>
      </c>
      <c r="AX466" s="15" t="s">
        <v>75</v>
      </c>
      <c r="AY466" s="263" t="s">
        <v>136</v>
      </c>
    </row>
    <row r="467" s="13" customFormat="1">
      <c r="A467" s="13"/>
      <c r="B467" s="232"/>
      <c r="C467" s="233"/>
      <c r="D467" s="220" t="s">
        <v>201</v>
      </c>
      <c r="E467" s="234" t="s">
        <v>19</v>
      </c>
      <c r="F467" s="235" t="s">
        <v>2127</v>
      </c>
      <c r="G467" s="233"/>
      <c r="H467" s="236">
        <v>1.976</v>
      </c>
      <c r="I467" s="237"/>
      <c r="J467" s="233"/>
      <c r="K467" s="233"/>
      <c r="L467" s="238"/>
      <c r="M467" s="239"/>
      <c r="N467" s="240"/>
      <c r="O467" s="240"/>
      <c r="P467" s="240"/>
      <c r="Q467" s="240"/>
      <c r="R467" s="240"/>
      <c r="S467" s="240"/>
      <c r="T467" s="24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2" t="s">
        <v>201</v>
      </c>
      <c r="AU467" s="242" t="s">
        <v>85</v>
      </c>
      <c r="AV467" s="13" t="s">
        <v>85</v>
      </c>
      <c r="AW467" s="13" t="s">
        <v>35</v>
      </c>
      <c r="AX467" s="13" t="s">
        <v>83</v>
      </c>
      <c r="AY467" s="242" t="s">
        <v>136</v>
      </c>
    </row>
    <row r="468" s="12" customFormat="1" ht="22.8" customHeight="1">
      <c r="A468" s="12"/>
      <c r="B468" s="191"/>
      <c r="C468" s="192"/>
      <c r="D468" s="193" t="s">
        <v>74</v>
      </c>
      <c r="E468" s="205" t="s">
        <v>698</v>
      </c>
      <c r="F468" s="205" t="s">
        <v>699</v>
      </c>
      <c r="G468" s="192"/>
      <c r="H468" s="192"/>
      <c r="I468" s="195"/>
      <c r="J468" s="206">
        <f>BK468</f>
        <v>0</v>
      </c>
      <c r="K468" s="192"/>
      <c r="L468" s="197"/>
      <c r="M468" s="198"/>
      <c r="N468" s="199"/>
      <c r="O468" s="199"/>
      <c r="P468" s="200">
        <f>SUM(P469:P583)</f>
        <v>0</v>
      </c>
      <c r="Q468" s="199"/>
      <c r="R468" s="200">
        <f>SUM(R469:R583)</f>
        <v>0.070883059999999998</v>
      </c>
      <c r="S468" s="199"/>
      <c r="T468" s="201">
        <f>SUM(T469:T583)</f>
        <v>0.017696110000000001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2" t="s">
        <v>85</v>
      </c>
      <c r="AT468" s="203" t="s">
        <v>74</v>
      </c>
      <c r="AU468" s="203" t="s">
        <v>83</v>
      </c>
      <c r="AY468" s="202" t="s">
        <v>136</v>
      </c>
      <c r="BK468" s="204">
        <f>SUM(BK469:BK583)</f>
        <v>0</v>
      </c>
    </row>
    <row r="469" s="2" customFormat="1" ht="16.5" customHeight="1">
      <c r="A469" s="41"/>
      <c r="B469" s="42"/>
      <c r="C469" s="207" t="s">
        <v>700</v>
      </c>
      <c r="D469" s="207" t="s">
        <v>139</v>
      </c>
      <c r="E469" s="208" t="s">
        <v>2138</v>
      </c>
      <c r="F469" s="209" t="s">
        <v>2139</v>
      </c>
      <c r="G469" s="210" t="s">
        <v>222</v>
      </c>
      <c r="H469" s="211">
        <v>53.488</v>
      </c>
      <c r="I469" s="212"/>
      <c r="J469" s="213">
        <f>ROUND(I469*H469,2)</f>
        <v>0</v>
      </c>
      <c r="K469" s="209" t="s">
        <v>197</v>
      </c>
      <c r="L469" s="47"/>
      <c r="M469" s="214" t="s">
        <v>19</v>
      </c>
      <c r="N469" s="215" t="s">
        <v>46</v>
      </c>
      <c r="O469" s="87"/>
      <c r="P469" s="216">
        <f>O469*H469</f>
        <v>0</v>
      </c>
      <c r="Q469" s="216">
        <v>0.001</v>
      </c>
      <c r="R469" s="216">
        <f>Q469*H469</f>
        <v>0.053488000000000001</v>
      </c>
      <c r="S469" s="216">
        <v>0.00031</v>
      </c>
      <c r="T469" s="217">
        <f>S469*H469</f>
        <v>0.01658128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8" t="s">
        <v>310</v>
      </c>
      <c r="AT469" s="218" t="s">
        <v>139</v>
      </c>
      <c r="AU469" s="218" t="s">
        <v>85</v>
      </c>
      <c r="AY469" s="20" t="s">
        <v>136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20" t="s">
        <v>83</v>
      </c>
      <c r="BK469" s="219">
        <f>ROUND(I469*H469,2)</f>
        <v>0</v>
      </c>
      <c r="BL469" s="20" t="s">
        <v>310</v>
      </c>
      <c r="BM469" s="218" t="s">
        <v>2140</v>
      </c>
    </row>
    <row r="470" s="2" customFormat="1">
      <c r="A470" s="41"/>
      <c r="B470" s="42"/>
      <c r="C470" s="43"/>
      <c r="D470" s="220" t="s">
        <v>145</v>
      </c>
      <c r="E470" s="43"/>
      <c r="F470" s="221" t="s">
        <v>2141</v>
      </c>
      <c r="G470" s="43"/>
      <c r="H470" s="43"/>
      <c r="I470" s="222"/>
      <c r="J470" s="43"/>
      <c r="K470" s="43"/>
      <c r="L470" s="47"/>
      <c r="M470" s="223"/>
      <c r="N470" s="224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145</v>
      </c>
      <c r="AU470" s="20" t="s">
        <v>85</v>
      </c>
    </row>
    <row r="471" s="2" customFormat="1">
      <c r="A471" s="41"/>
      <c r="B471" s="42"/>
      <c r="C471" s="43"/>
      <c r="D471" s="225" t="s">
        <v>146</v>
      </c>
      <c r="E471" s="43"/>
      <c r="F471" s="226" t="s">
        <v>2142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146</v>
      </c>
      <c r="AU471" s="20" t="s">
        <v>85</v>
      </c>
    </row>
    <row r="472" s="15" customFormat="1">
      <c r="A472" s="15"/>
      <c r="B472" s="254"/>
      <c r="C472" s="255"/>
      <c r="D472" s="220" t="s">
        <v>201</v>
      </c>
      <c r="E472" s="256" t="s">
        <v>19</v>
      </c>
      <c r="F472" s="257" t="s">
        <v>2143</v>
      </c>
      <c r="G472" s="255"/>
      <c r="H472" s="256" t="s">
        <v>19</v>
      </c>
      <c r="I472" s="258"/>
      <c r="J472" s="255"/>
      <c r="K472" s="255"/>
      <c r="L472" s="259"/>
      <c r="M472" s="260"/>
      <c r="N472" s="261"/>
      <c r="O472" s="261"/>
      <c r="P472" s="261"/>
      <c r="Q472" s="261"/>
      <c r="R472" s="261"/>
      <c r="S472" s="261"/>
      <c r="T472" s="262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3" t="s">
        <v>201</v>
      </c>
      <c r="AU472" s="263" t="s">
        <v>85</v>
      </c>
      <c r="AV472" s="15" t="s">
        <v>83</v>
      </c>
      <c r="AW472" s="15" t="s">
        <v>35</v>
      </c>
      <c r="AX472" s="15" t="s">
        <v>75</v>
      </c>
      <c r="AY472" s="263" t="s">
        <v>136</v>
      </c>
    </row>
    <row r="473" s="13" customFormat="1">
      <c r="A473" s="13"/>
      <c r="B473" s="232"/>
      <c r="C473" s="233"/>
      <c r="D473" s="220" t="s">
        <v>201</v>
      </c>
      <c r="E473" s="234" t="s">
        <v>19</v>
      </c>
      <c r="F473" s="235" t="s">
        <v>2144</v>
      </c>
      <c r="G473" s="233"/>
      <c r="H473" s="236">
        <v>24.843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2" t="s">
        <v>201</v>
      </c>
      <c r="AU473" s="242" t="s">
        <v>85</v>
      </c>
      <c r="AV473" s="13" t="s">
        <v>85</v>
      </c>
      <c r="AW473" s="13" t="s">
        <v>35</v>
      </c>
      <c r="AX473" s="13" t="s">
        <v>75</v>
      </c>
      <c r="AY473" s="242" t="s">
        <v>136</v>
      </c>
    </row>
    <row r="474" s="13" customFormat="1">
      <c r="A474" s="13"/>
      <c r="B474" s="232"/>
      <c r="C474" s="233"/>
      <c r="D474" s="220" t="s">
        <v>201</v>
      </c>
      <c r="E474" s="234" t="s">
        <v>19</v>
      </c>
      <c r="F474" s="235" t="s">
        <v>2145</v>
      </c>
      <c r="G474" s="233"/>
      <c r="H474" s="236">
        <v>-2.2789999999999999</v>
      </c>
      <c r="I474" s="237"/>
      <c r="J474" s="233"/>
      <c r="K474" s="233"/>
      <c r="L474" s="238"/>
      <c r="M474" s="239"/>
      <c r="N474" s="240"/>
      <c r="O474" s="240"/>
      <c r="P474" s="240"/>
      <c r="Q474" s="240"/>
      <c r="R474" s="240"/>
      <c r="S474" s="240"/>
      <c r="T474" s="24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2" t="s">
        <v>201</v>
      </c>
      <c r="AU474" s="242" t="s">
        <v>85</v>
      </c>
      <c r="AV474" s="13" t="s">
        <v>85</v>
      </c>
      <c r="AW474" s="13" t="s">
        <v>35</v>
      </c>
      <c r="AX474" s="13" t="s">
        <v>75</v>
      </c>
      <c r="AY474" s="242" t="s">
        <v>136</v>
      </c>
    </row>
    <row r="475" s="15" customFormat="1">
      <c r="A475" s="15"/>
      <c r="B475" s="254"/>
      <c r="C475" s="255"/>
      <c r="D475" s="220" t="s">
        <v>201</v>
      </c>
      <c r="E475" s="256" t="s">
        <v>19</v>
      </c>
      <c r="F475" s="257" t="s">
        <v>2039</v>
      </c>
      <c r="G475" s="255"/>
      <c r="H475" s="256" t="s">
        <v>19</v>
      </c>
      <c r="I475" s="258"/>
      <c r="J475" s="255"/>
      <c r="K475" s="255"/>
      <c r="L475" s="259"/>
      <c r="M475" s="260"/>
      <c r="N475" s="261"/>
      <c r="O475" s="261"/>
      <c r="P475" s="261"/>
      <c r="Q475" s="261"/>
      <c r="R475" s="261"/>
      <c r="S475" s="261"/>
      <c r="T475" s="262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3" t="s">
        <v>201</v>
      </c>
      <c r="AU475" s="263" t="s">
        <v>85</v>
      </c>
      <c r="AV475" s="15" t="s">
        <v>83</v>
      </c>
      <c r="AW475" s="15" t="s">
        <v>35</v>
      </c>
      <c r="AX475" s="15" t="s">
        <v>75</v>
      </c>
      <c r="AY475" s="263" t="s">
        <v>136</v>
      </c>
    </row>
    <row r="476" s="15" customFormat="1">
      <c r="A476" s="15"/>
      <c r="B476" s="254"/>
      <c r="C476" s="255"/>
      <c r="D476" s="220" t="s">
        <v>201</v>
      </c>
      <c r="E476" s="256" t="s">
        <v>19</v>
      </c>
      <c r="F476" s="257" t="s">
        <v>2146</v>
      </c>
      <c r="G476" s="255"/>
      <c r="H476" s="256" t="s">
        <v>19</v>
      </c>
      <c r="I476" s="258"/>
      <c r="J476" s="255"/>
      <c r="K476" s="255"/>
      <c r="L476" s="259"/>
      <c r="M476" s="260"/>
      <c r="N476" s="261"/>
      <c r="O476" s="261"/>
      <c r="P476" s="261"/>
      <c r="Q476" s="261"/>
      <c r="R476" s="261"/>
      <c r="S476" s="261"/>
      <c r="T476" s="262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3" t="s">
        <v>201</v>
      </c>
      <c r="AU476" s="263" t="s">
        <v>85</v>
      </c>
      <c r="AV476" s="15" t="s">
        <v>83</v>
      </c>
      <c r="AW476" s="15" t="s">
        <v>35</v>
      </c>
      <c r="AX476" s="15" t="s">
        <v>75</v>
      </c>
      <c r="AY476" s="263" t="s">
        <v>136</v>
      </c>
    </row>
    <row r="477" s="13" customFormat="1">
      <c r="A477" s="13"/>
      <c r="B477" s="232"/>
      <c r="C477" s="233"/>
      <c r="D477" s="220" t="s">
        <v>201</v>
      </c>
      <c r="E477" s="234" t="s">
        <v>19</v>
      </c>
      <c r="F477" s="235" t="s">
        <v>2147</v>
      </c>
      <c r="G477" s="233"/>
      <c r="H477" s="236">
        <v>28.452000000000002</v>
      </c>
      <c r="I477" s="237"/>
      <c r="J477" s="233"/>
      <c r="K477" s="233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201</v>
      </c>
      <c r="AU477" s="242" t="s">
        <v>85</v>
      </c>
      <c r="AV477" s="13" t="s">
        <v>85</v>
      </c>
      <c r="AW477" s="13" t="s">
        <v>35</v>
      </c>
      <c r="AX477" s="13" t="s">
        <v>75</v>
      </c>
      <c r="AY477" s="242" t="s">
        <v>136</v>
      </c>
    </row>
    <row r="478" s="13" customFormat="1">
      <c r="A478" s="13"/>
      <c r="B478" s="232"/>
      <c r="C478" s="233"/>
      <c r="D478" s="220" t="s">
        <v>201</v>
      </c>
      <c r="E478" s="234" t="s">
        <v>19</v>
      </c>
      <c r="F478" s="235" t="s">
        <v>2148</v>
      </c>
      <c r="G478" s="233"/>
      <c r="H478" s="236">
        <v>9.3599999999999994</v>
      </c>
      <c r="I478" s="237"/>
      <c r="J478" s="233"/>
      <c r="K478" s="233"/>
      <c r="L478" s="238"/>
      <c r="M478" s="239"/>
      <c r="N478" s="240"/>
      <c r="O478" s="240"/>
      <c r="P478" s="240"/>
      <c r="Q478" s="240"/>
      <c r="R478" s="240"/>
      <c r="S478" s="240"/>
      <c r="T478" s="24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2" t="s">
        <v>201</v>
      </c>
      <c r="AU478" s="242" t="s">
        <v>85</v>
      </c>
      <c r="AV478" s="13" t="s">
        <v>85</v>
      </c>
      <c r="AW478" s="13" t="s">
        <v>35</v>
      </c>
      <c r="AX478" s="13" t="s">
        <v>75</v>
      </c>
      <c r="AY478" s="242" t="s">
        <v>136</v>
      </c>
    </row>
    <row r="479" s="13" customFormat="1">
      <c r="A479" s="13"/>
      <c r="B479" s="232"/>
      <c r="C479" s="233"/>
      <c r="D479" s="220" t="s">
        <v>201</v>
      </c>
      <c r="E479" s="234" t="s">
        <v>19</v>
      </c>
      <c r="F479" s="235" t="s">
        <v>2149</v>
      </c>
      <c r="G479" s="233"/>
      <c r="H479" s="236">
        <v>-1.8180000000000001</v>
      </c>
      <c r="I479" s="237"/>
      <c r="J479" s="233"/>
      <c r="K479" s="233"/>
      <c r="L479" s="238"/>
      <c r="M479" s="239"/>
      <c r="N479" s="240"/>
      <c r="O479" s="240"/>
      <c r="P479" s="240"/>
      <c r="Q479" s="240"/>
      <c r="R479" s="240"/>
      <c r="S479" s="240"/>
      <c r="T479" s="24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2" t="s">
        <v>201</v>
      </c>
      <c r="AU479" s="242" t="s">
        <v>85</v>
      </c>
      <c r="AV479" s="13" t="s">
        <v>85</v>
      </c>
      <c r="AW479" s="13" t="s">
        <v>35</v>
      </c>
      <c r="AX479" s="13" t="s">
        <v>75</v>
      </c>
      <c r="AY479" s="242" t="s">
        <v>136</v>
      </c>
    </row>
    <row r="480" s="13" customFormat="1">
      <c r="A480" s="13"/>
      <c r="B480" s="232"/>
      <c r="C480" s="233"/>
      <c r="D480" s="220" t="s">
        <v>201</v>
      </c>
      <c r="E480" s="234" t="s">
        <v>19</v>
      </c>
      <c r="F480" s="235" t="s">
        <v>2150</v>
      </c>
      <c r="G480" s="233"/>
      <c r="H480" s="236">
        <v>-5.6699999999999999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201</v>
      </c>
      <c r="AU480" s="242" t="s">
        <v>85</v>
      </c>
      <c r="AV480" s="13" t="s">
        <v>85</v>
      </c>
      <c r="AW480" s="13" t="s">
        <v>35</v>
      </c>
      <c r="AX480" s="13" t="s">
        <v>75</v>
      </c>
      <c r="AY480" s="242" t="s">
        <v>136</v>
      </c>
    </row>
    <row r="481" s="13" customFormat="1">
      <c r="A481" s="13"/>
      <c r="B481" s="232"/>
      <c r="C481" s="233"/>
      <c r="D481" s="220" t="s">
        <v>201</v>
      </c>
      <c r="E481" s="234" t="s">
        <v>19</v>
      </c>
      <c r="F481" s="235" t="s">
        <v>2151</v>
      </c>
      <c r="G481" s="233"/>
      <c r="H481" s="236">
        <v>3.5099999999999998</v>
      </c>
      <c r="I481" s="237"/>
      <c r="J481" s="233"/>
      <c r="K481" s="233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201</v>
      </c>
      <c r="AU481" s="242" t="s">
        <v>85</v>
      </c>
      <c r="AV481" s="13" t="s">
        <v>85</v>
      </c>
      <c r="AW481" s="13" t="s">
        <v>35</v>
      </c>
      <c r="AX481" s="13" t="s">
        <v>75</v>
      </c>
      <c r="AY481" s="242" t="s">
        <v>136</v>
      </c>
    </row>
    <row r="482" s="13" customFormat="1">
      <c r="A482" s="13"/>
      <c r="B482" s="232"/>
      <c r="C482" s="233"/>
      <c r="D482" s="220" t="s">
        <v>201</v>
      </c>
      <c r="E482" s="234" t="s">
        <v>19</v>
      </c>
      <c r="F482" s="235" t="s">
        <v>2152</v>
      </c>
      <c r="G482" s="233"/>
      <c r="H482" s="236">
        <v>-1.8899999999999999</v>
      </c>
      <c r="I482" s="237"/>
      <c r="J482" s="233"/>
      <c r="K482" s="233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201</v>
      </c>
      <c r="AU482" s="242" t="s">
        <v>85</v>
      </c>
      <c r="AV482" s="13" t="s">
        <v>85</v>
      </c>
      <c r="AW482" s="13" t="s">
        <v>35</v>
      </c>
      <c r="AX482" s="13" t="s">
        <v>75</v>
      </c>
      <c r="AY482" s="242" t="s">
        <v>136</v>
      </c>
    </row>
    <row r="483" s="13" customFormat="1">
      <c r="A483" s="13"/>
      <c r="B483" s="232"/>
      <c r="C483" s="233"/>
      <c r="D483" s="220" t="s">
        <v>201</v>
      </c>
      <c r="E483" s="234" t="s">
        <v>19</v>
      </c>
      <c r="F483" s="235" t="s">
        <v>2153</v>
      </c>
      <c r="G483" s="233"/>
      <c r="H483" s="236">
        <v>0.85099999999999998</v>
      </c>
      <c r="I483" s="237"/>
      <c r="J483" s="233"/>
      <c r="K483" s="233"/>
      <c r="L483" s="238"/>
      <c r="M483" s="239"/>
      <c r="N483" s="240"/>
      <c r="O483" s="240"/>
      <c r="P483" s="240"/>
      <c r="Q483" s="240"/>
      <c r="R483" s="240"/>
      <c r="S483" s="240"/>
      <c r="T483" s="24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2" t="s">
        <v>201</v>
      </c>
      <c r="AU483" s="242" t="s">
        <v>85</v>
      </c>
      <c r="AV483" s="13" t="s">
        <v>85</v>
      </c>
      <c r="AW483" s="13" t="s">
        <v>35</v>
      </c>
      <c r="AX483" s="13" t="s">
        <v>75</v>
      </c>
      <c r="AY483" s="242" t="s">
        <v>136</v>
      </c>
    </row>
    <row r="484" s="15" customFormat="1">
      <c r="A484" s="15"/>
      <c r="B484" s="254"/>
      <c r="C484" s="255"/>
      <c r="D484" s="220" t="s">
        <v>201</v>
      </c>
      <c r="E484" s="256" t="s">
        <v>19</v>
      </c>
      <c r="F484" s="257" t="s">
        <v>2042</v>
      </c>
      <c r="G484" s="255"/>
      <c r="H484" s="256" t="s">
        <v>19</v>
      </c>
      <c r="I484" s="258"/>
      <c r="J484" s="255"/>
      <c r="K484" s="255"/>
      <c r="L484" s="259"/>
      <c r="M484" s="260"/>
      <c r="N484" s="261"/>
      <c r="O484" s="261"/>
      <c r="P484" s="261"/>
      <c r="Q484" s="261"/>
      <c r="R484" s="261"/>
      <c r="S484" s="261"/>
      <c r="T484" s="262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3" t="s">
        <v>201</v>
      </c>
      <c r="AU484" s="263" t="s">
        <v>85</v>
      </c>
      <c r="AV484" s="15" t="s">
        <v>83</v>
      </c>
      <c r="AW484" s="15" t="s">
        <v>35</v>
      </c>
      <c r="AX484" s="15" t="s">
        <v>75</v>
      </c>
      <c r="AY484" s="263" t="s">
        <v>136</v>
      </c>
    </row>
    <row r="485" s="13" customFormat="1">
      <c r="A485" s="13"/>
      <c r="B485" s="232"/>
      <c r="C485" s="233"/>
      <c r="D485" s="220" t="s">
        <v>201</v>
      </c>
      <c r="E485" s="234" t="s">
        <v>19</v>
      </c>
      <c r="F485" s="235" t="s">
        <v>2154</v>
      </c>
      <c r="G485" s="233"/>
      <c r="H485" s="236">
        <v>21.829999999999998</v>
      </c>
      <c r="I485" s="237"/>
      <c r="J485" s="233"/>
      <c r="K485" s="233"/>
      <c r="L485" s="238"/>
      <c r="M485" s="239"/>
      <c r="N485" s="240"/>
      <c r="O485" s="240"/>
      <c r="P485" s="240"/>
      <c r="Q485" s="240"/>
      <c r="R485" s="240"/>
      <c r="S485" s="240"/>
      <c r="T485" s="24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2" t="s">
        <v>201</v>
      </c>
      <c r="AU485" s="242" t="s">
        <v>85</v>
      </c>
      <c r="AV485" s="13" t="s">
        <v>85</v>
      </c>
      <c r="AW485" s="13" t="s">
        <v>35</v>
      </c>
      <c r="AX485" s="13" t="s">
        <v>75</v>
      </c>
      <c r="AY485" s="242" t="s">
        <v>136</v>
      </c>
    </row>
    <row r="486" s="13" customFormat="1">
      <c r="A486" s="13"/>
      <c r="B486" s="232"/>
      <c r="C486" s="233"/>
      <c r="D486" s="220" t="s">
        <v>201</v>
      </c>
      <c r="E486" s="234" t="s">
        <v>19</v>
      </c>
      <c r="F486" s="235" t="s">
        <v>2155</v>
      </c>
      <c r="G486" s="233"/>
      <c r="H486" s="236">
        <v>-1.845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201</v>
      </c>
      <c r="AU486" s="242" t="s">
        <v>85</v>
      </c>
      <c r="AV486" s="13" t="s">
        <v>85</v>
      </c>
      <c r="AW486" s="13" t="s">
        <v>35</v>
      </c>
      <c r="AX486" s="13" t="s">
        <v>75</v>
      </c>
      <c r="AY486" s="242" t="s">
        <v>136</v>
      </c>
    </row>
    <row r="487" s="13" customFormat="1">
      <c r="A487" s="13"/>
      <c r="B487" s="232"/>
      <c r="C487" s="233"/>
      <c r="D487" s="220" t="s">
        <v>201</v>
      </c>
      <c r="E487" s="234" t="s">
        <v>19</v>
      </c>
      <c r="F487" s="235" t="s">
        <v>2156</v>
      </c>
      <c r="G487" s="233"/>
      <c r="H487" s="236">
        <v>1.1499999999999999</v>
      </c>
      <c r="I487" s="237"/>
      <c r="J487" s="233"/>
      <c r="K487" s="233"/>
      <c r="L487" s="238"/>
      <c r="M487" s="239"/>
      <c r="N487" s="240"/>
      <c r="O487" s="240"/>
      <c r="P487" s="240"/>
      <c r="Q487" s="240"/>
      <c r="R487" s="240"/>
      <c r="S487" s="240"/>
      <c r="T487" s="24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2" t="s">
        <v>201</v>
      </c>
      <c r="AU487" s="242" t="s">
        <v>85</v>
      </c>
      <c r="AV487" s="13" t="s">
        <v>85</v>
      </c>
      <c r="AW487" s="13" t="s">
        <v>35</v>
      </c>
      <c r="AX487" s="13" t="s">
        <v>75</v>
      </c>
      <c r="AY487" s="242" t="s">
        <v>136</v>
      </c>
    </row>
    <row r="488" s="13" customFormat="1">
      <c r="A488" s="13"/>
      <c r="B488" s="232"/>
      <c r="C488" s="233"/>
      <c r="D488" s="220" t="s">
        <v>201</v>
      </c>
      <c r="E488" s="234" t="s">
        <v>19</v>
      </c>
      <c r="F488" s="235" t="s">
        <v>2157</v>
      </c>
      <c r="G488" s="233"/>
      <c r="H488" s="236">
        <v>13.608000000000001</v>
      </c>
      <c r="I488" s="237"/>
      <c r="J488" s="233"/>
      <c r="K488" s="233"/>
      <c r="L488" s="238"/>
      <c r="M488" s="239"/>
      <c r="N488" s="240"/>
      <c r="O488" s="240"/>
      <c r="P488" s="240"/>
      <c r="Q488" s="240"/>
      <c r="R488" s="240"/>
      <c r="S488" s="240"/>
      <c r="T488" s="24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2" t="s">
        <v>201</v>
      </c>
      <c r="AU488" s="242" t="s">
        <v>85</v>
      </c>
      <c r="AV488" s="13" t="s">
        <v>85</v>
      </c>
      <c r="AW488" s="13" t="s">
        <v>35</v>
      </c>
      <c r="AX488" s="13" t="s">
        <v>75</v>
      </c>
      <c r="AY488" s="242" t="s">
        <v>136</v>
      </c>
    </row>
    <row r="489" s="13" customFormat="1">
      <c r="A489" s="13"/>
      <c r="B489" s="232"/>
      <c r="C489" s="233"/>
      <c r="D489" s="220" t="s">
        <v>201</v>
      </c>
      <c r="E489" s="234" t="s">
        <v>19</v>
      </c>
      <c r="F489" s="235" t="s">
        <v>2158</v>
      </c>
      <c r="G489" s="233"/>
      <c r="H489" s="236">
        <v>-4.2000000000000002</v>
      </c>
      <c r="I489" s="237"/>
      <c r="J489" s="233"/>
      <c r="K489" s="233"/>
      <c r="L489" s="238"/>
      <c r="M489" s="239"/>
      <c r="N489" s="240"/>
      <c r="O489" s="240"/>
      <c r="P489" s="240"/>
      <c r="Q489" s="240"/>
      <c r="R489" s="240"/>
      <c r="S489" s="240"/>
      <c r="T489" s="24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2" t="s">
        <v>201</v>
      </c>
      <c r="AU489" s="242" t="s">
        <v>85</v>
      </c>
      <c r="AV489" s="13" t="s">
        <v>85</v>
      </c>
      <c r="AW489" s="13" t="s">
        <v>35</v>
      </c>
      <c r="AX489" s="13" t="s">
        <v>75</v>
      </c>
      <c r="AY489" s="242" t="s">
        <v>136</v>
      </c>
    </row>
    <row r="490" s="13" customFormat="1">
      <c r="A490" s="13"/>
      <c r="B490" s="232"/>
      <c r="C490" s="233"/>
      <c r="D490" s="220" t="s">
        <v>201</v>
      </c>
      <c r="E490" s="234" t="s">
        <v>19</v>
      </c>
      <c r="F490" s="235" t="s">
        <v>2159</v>
      </c>
      <c r="G490" s="233"/>
      <c r="H490" s="236">
        <v>3.9729999999999999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2" t="s">
        <v>201</v>
      </c>
      <c r="AU490" s="242" t="s">
        <v>85</v>
      </c>
      <c r="AV490" s="13" t="s">
        <v>85</v>
      </c>
      <c r="AW490" s="13" t="s">
        <v>35</v>
      </c>
      <c r="AX490" s="13" t="s">
        <v>75</v>
      </c>
      <c r="AY490" s="242" t="s">
        <v>136</v>
      </c>
    </row>
    <row r="491" s="13" customFormat="1">
      <c r="A491" s="13"/>
      <c r="B491" s="232"/>
      <c r="C491" s="233"/>
      <c r="D491" s="220" t="s">
        <v>201</v>
      </c>
      <c r="E491" s="234" t="s">
        <v>19</v>
      </c>
      <c r="F491" s="235" t="s">
        <v>2160</v>
      </c>
      <c r="G491" s="233"/>
      <c r="H491" s="236">
        <v>-5.6699999999999999</v>
      </c>
      <c r="I491" s="237"/>
      <c r="J491" s="233"/>
      <c r="K491" s="233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201</v>
      </c>
      <c r="AU491" s="242" t="s">
        <v>85</v>
      </c>
      <c r="AV491" s="13" t="s">
        <v>85</v>
      </c>
      <c r="AW491" s="13" t="s">
        <v>35</v>
      </c>
      <c r="AX491" s="13" t="s">
        <v>75</v>
      </c>
      <c r="AY491" s="242" t="s">
        <v>136</v>
      </c>
    </row>
    <row r="492" s="13" customFormat="1">
      <c r="A492" s="13"/>
      <c r="B492" s="232"/>
      <c r="C492" s="233"/>
      <c r="D492" s="220" t="s">
        <v>201</v>
      </c>
      <c r="E492" s="234" t="s">
        <v>19</v>
      </c>
      <c r="F492" s="235" t="s">
        <v>2161</v>
      </c>
      <c r="G492" s="233"/>
      <c r="H492" s="236">
        <v>2.552</v>
      </c>
      <c r="I492" s="237"/>
      <c r="J492" s="233"/>
      <c r="K492" s="233"/>
      <c r="L492" s="238"/>
      <c r="M492" s="239"/>
      <c r="N492" s="240"/>
      <c r="O492" s="240"/>
      <c r="P492" s="240"/>
      <c r="Q492" s="240"/>
      <c r="R492" s="240"/>
      <c r="S492" s="240"/>
      <c r="T492" s="24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2" t="s">
        <v>201</v>
      </c>
      <c r="AU492" s="242" t="s">
        <v>85</v>
      </c>
      <c r="AV492" s="13" t="s">
        <v>85</v>
      </c>
      <c r="AW492" s="13" t="s">
        <v>35</v>
      </c>
      <c r="AX492" s="13" t="s">
        <v>75</v>
      </c>
      <c r="AY492" s="242" t="s">
        <v>136</v>
      </c>
    </row>
    <row r="493" s="15" customFormat="1">
      <c r="A493" s="15"/>
      <c r="B493" s="254"/>
      <c r="C493" s="255"/>
      <c r="D493" s="220" t="s">
        <v>201</v>
      </c>
      <c r="E493" s="256" t="s">
        <v>19</v>
      </c>
      <c r="F493" s="257" t="s">
        <v>2162</v>
      </c>
      <c r="G493" s="255"/>
      <c r="H493" s="256" t="s">
        <v>19</v>
      </c>
      <c r="I493" s="258"/>
      <c r="J493" s="255"/>
      <c r="K493" s="255"/>
      <c r="L493" s="259"/>
      <c r="M493" s="260"/>
      <c r="N493" s="261"/>
      <c r="O493" s="261"/>
      <c r="P493" s="261"/>
      <c r="Q493" s="261"/>
      <c r="R493" s="261"/>
      <c r="S493" s="261"/>
      <c r="T493" s="262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3" t="s">
        <v>201</v>
      </c>
      <c r="AU493" s="263" t="s">
        <v>85</v>
      </c>
      <c r="AV493" s="15" t="s">
        <v>83</v>
      </c>
      <c r="AW493" s="15" t="s">
        <v>35</v>
      </c>
      <c r="AX493" s="15" t="s">
        <v>75</v>
      </c>
      <c r="AY493" s="263" t="s">
        <v>136</v>
      </c>
    </row>
    <row r="494" s="13" customFormat="1">
      <c r="A494" s="13"/>
      <c r="B494" s="232"/>
      <c r="C494" s="233"/>
      <c r="D494" s="220" t="s">
        <v>201</v>
      </c>
      <c r="E494" s="234" t="s">
        <v>19</v>
      </c>
      <c r="F494" s="235" t="s">
        <v>2163</v>
      </c>
      <c r="G494" s="233"/>
      <c r="H494" s="236">
        <v>3.6480000000000001</v>
      </c>
      <c r="I494" s="237"/>
      <c r="J494" s="233"/>
      <c r="K494" s="233"/>
      <c r="L494" s="238"/>
      <c r="M494" s="239"/>
      <c r="N494" s="240"/>
      <c r="O494" s="240"/>
      <c r="P494" s="240"/>
      <c r="Q494" s="240"/>
      <c r="R494" s="240"/>
      <c r="S494" s="240"/>
      <c r="T494" s="24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2" t="s">
        <v>201</v>
      </c>
      <c r="AU494" s="242" t="s">
        <v>85</v>
      </c>
      <c r="AV494" s="13" t="s">
        <v>85</v>
      </c>
      <c r="AW494" s="13" t="s">
        <v>35</v>
      </c>
      <c r="AX494" s="13" t="s">
        <v>75</v>
      </c>
      <c r="AY494" s="242" t="s">
        <v>136</v>
      </c>
    </row>
    <row r="495" s="15" customFormat="1">
      <c r="A495" s="15"/>
      <c r="B495" s="254"/>
      <c r="C495" s="255"/>
      <c r="D495" s="220" t="s">
        <v>201</v>
      </c>
      <c r="E495" s="256" t="s">
        <v>19</v>
      </c>
      <c r="F495" s="257" t="s">
        <v>2164</v>
      </c>
      <c r="G495" s="255"/>
      <c r="H495" s="256" t="s">
        <v>19</v>
      </c>
      <c r="I495" s="258"/>
      <c r="J495" s="255"/>
      <c r="K495" s="255"/>
      <c r="L495" s="259"/>
      <c r="M495" s="260"/>
      <c r="N495" s="261"/>
      <c r="O495" s="261"/>
      <c r="P495" s="261"/>
      <c r="Q495" s="261"/>
      <c r="R495" s="261"/>
      <c r="S495" s="261"/>
      <c r="T495" s="262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3" t="s">
        <v>201</v>
      </c>
      <c r="AU495" s="263" t="s">
        <v>85</v>
      </c>
      <c r="AV495" s="15" t="s">
        <v>83</v>
      </c>
      <c r="AW495" s="15" t="s">
        <v>35</v>
      </c>
      <c r="AX495" s="15" t="s">
        <v>75</v>
      </c>
      <c r="AY495" s="263" t="s">
        <v>136</v>
      </c>
    </row>
    <row r="496" s="13" customFormat="1">
      <c r="A496" s="13"/>
      <c r="B496" s="232"/>
      <c r="C496" s="233"/>
      <c r="D496" s="220" t="s">
        <v>201</v>
      </c>
      <c r="E496" s="234" t="s">
        <v>19</v>
      </c>
      <c r="F496" s="235" t="s">
        <v>2165</v>
      </c>
      <c r="G496" s="233"/>
      <c r="H496" s="236">
        <v>-33.113</v>
      </c>
      <c r="I496" s="237"/>
      <c r="J496" s="233"/>
      <c r="K496" s="233"/>
      <c r="L496" s="238"/>
      <c r="M496" s="239"/>
      <c r="N496" s="240"/>
      <c r="O496" s="240"/>
      <c r="P496" s="240"/>
      <c r="Q496" s="240"/>
      <c r="R496" s="240"/>
      <c r="S496" s="240"/>
      <c r="T496" s="24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2" t="s">
        <v>201</v>
      </c>
      <c r="AU496" s="242" t="s">
        <v>85</v>
      </c>
      <c r="AV496" s="13" t="s">
        <v>85</v>
      </c>
      <c r="AW496" s="13" t="s">
        <v>35</v>
      </c>
      <c r="AX496" s="13" t="s">
        <v>75</v>
      </c>
      <c r="AY496" s="242" t="s">
        <v>136</v>
      </c>
    </row>
    <row r="497" s="15" customFormat="1">
      <c r="A497" s="15"/>
      <c r="B497" s="254"/>
      <c r="C497" s="255"/>
      <c r="D497" s="220" t="s">
        <v>201</v>
      </c>
      <c r="E497" s="256" t="s">
        <v>19</v>
      </c>
      <c r="F497" s="257" t="s">
        <v>2166</v>
      </c>
      <c r="G497" s="255"/>
      <c r="H497" s="256" t="s">
        <v>19</v>
      </c>
      <c r="I497" s="258"/>
      <c r="J497" s="255"/>
      <c r="K497" s="255"/>
      <c r="L497" s="259"/>
      <c r="M497" s="260"/>
      <c r="N497" s="261"/>
      <c r="O497" s="261"/>
      <c r="P497" s="261"/>
      <c r="Q497" s="261"/>
      <c r="R497" s="261"/>
      <c r="S497" s="261"/>
      <c r="T497" s="262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3" t="s">
        <v>201</v>
      </c>
      <c r="AU497" s="263" t="s">
        <v>85</v>
      </c>
      <c r="AV497" s="15" t="s">
        <v>83</v>
      </c>
      <c r="AW497" s="15" t="s">
        <v>35</v>
      </c>
      <c r="AX497" s="15" t="s">
        <v>75</v>
      </c>
      <c r="AY497" s="263" t="s">
        <v>136</v>
      </c>
    </row>
    <row r="498" s="13" customFormat="1">
      <c r="A498" s="13"/>
      <c r="B498" s="232"/>
      <c r="C498" s="233"/>
      <c r="D498" s="220" t="s">
        <v>201</v>
      </c>
      <c r="E498" s="234" t="s">
        <v>19</v>
      </c>
      <c r="F498" s="235" t="s">
        <v>2167</v>
      </c>
      <c r="G498" s="233"/>
      <c r="H498" s="236">
        <v>-3.8039999999999998</v>
      </c>
      <c r="I498" s="237"/>
      <c r="J498" s="233"/>
      <c r="K498" s="233"/>
      <c r="L498" s="238"/>
      <c r="M498" s="239"/>
      <c r="N498" s="240"/>
      <c r="O498" s="240"/>
      <c r="P498" s="240"/>
      <c r="Q498" s="240"/>
      <c r="R498" s="240"/>
      <c r="S498" s="240"/>
      <c r="T498" s="24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2" t="s">
        <v>201</v>
      </c>
      <c r="AU498" s="242" t="s">
        <v>85</v>
      </c>
      <c r="AV498" s="13" t="s">
        <v>85</v>
      </c>
      <c r="AW498" s="13" t="s">
        <v>35</v>
      </c>
      <c r="AX498" s="13" t="s">
        <v>75</v>
      </c>
      <c r="AY498" s="242" t="s">
        <v>136</v>
      </c>
    </row>
    <row r="499" s="14" customFormat="1">
      <c r="A499" s="14"/>
      <c r="B499" s="243"/>
      <c r="C499" s="244"/>
      <c r="D499" s="220" t="s">
        <v>201</v>
      </c>
      <c r="E499" s="245" t="s">
        <v>19</v>
      </c>
      <c r="F499" s="246" t="s">
        <v>205</v>
      </c>
      <c r="G499" s="244"/>
      <c r="H499" s="247">
        <v>53.488</v>
      </c>
      <c r="I499" s="248"/>
      <c r="J499" s="244"/>
      <c r="K499" s="244"/>
      <c r="L499" s="249"/>
      <c r="M499" s="250"/>
      <c r="N499" s="251"/>
      <c r="O499" s="251"/>
      <c r="P499" s="251"/>
      <c r="Q499" s="251"/>
      <c r="R499" s="251"/>
      <c r="S499" s="251"/>
      <c r="T499" s="25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3" t="s">
        <v>201</v>
      </c>
      <c r="AU499" s="253" t="s">
        <v>85</v>
      </c>
      <c r="AV499" s="14" t="s">
        <v>163</v>
      </c>
      <c r="AW499" s="14" t="s">
        <v>35</v>
      </c>
      <c r="AX499" s="14" t="s">
        <v>83</v>
      </c>
      <c r="AY499" s="253" t="s">
        <v>136</v>
      </c>
    </row>
    <row r="500" s="2" customFormat="1" ht="24.15" customHeight="1">
      <c r="A500" s="41"/>
      <c r="B500" s="42"/>
      <c r="C500" s="207" t="s">
        <v>706</v>
      </c>
      <c r="D500" s="207" t="s">
        <v>139</v>
      </c>
      <c r="E500" s="208" t="s">
        <v>2168</v>
      </c>
      <c r="F500" s="209" t="s">
        <v>2169</v>
      </c>
      <c r="G500" s="210" t="s">
        <v>222</v>
      </c>
      <c r="H500" s="211">
        <v>53.488</v>
      </c>
      <c r="I500" s="212"/>
      <c r="J500" s="213">
        <f>ROUND(I500*H500,2)</f>
        <v>0</v>
      </c>
      <c r="K500" s="209" t="s">
        <v>197</v>
      </c>
      <c r="L500" s="47"/>
      <c r="M500" s="214" t="s">
        <v>19</v>
      </c>
      <c r="N500" s="215" t="s">
        <v>46</v>
      </c>
      <c r="O500" s="87"/>
      <c r="P500" s="216">
        <f>O500*H500</f>
        <v>0</v>
      </c>
      <c r="Q500" s="216">
        <v>0</v>
      </c>
      <c r="R500" s="216">
        <f>Q500*H500</f>
        <v>0</v>
      </c>
      <c r="S500" s="216">
        <v>0</v>
      </c>
      <c r="T500" s="217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18" t="s">
        <v>310</v>
      </c>
      <c r="AT500" s="218" t="s">
        <v>139</v>
      </c>
      <c r="AU500" s="218" t="s">
        <v>85</v>
      </c>
      <c r="AY500" s="20" t="s">
        <v>136</v>
      </c>
      <c r="BE500" s="219">
        <f>IF(N500="základní",J500,0)</f>
        <v>0</v>
      </c>
      <c r="BF500" s="219">
        <f>IF(N500="snížená",J500,0)</f>
        <v>0</v>
      </c>
      <c r="BG500" s="219">
        <f>IF(N500="zákl. přenesená",J500,0)</f>
        <v>0</v>
      </c>
      <c r="BH500" s="219">
        <f>IF(N500="sníž. přenesená",J500,0)</f>
        <v>0</v>
      </c>
      <c r="BI500" s="219">
        <f>IF(N500="nulová",J500,0)</f>
        <v>0</v>
      </c>
      <c r="BJ500" s="20" t="s">
        <v>83</v>
      </c>
      <c r="BK500" s="219">
        <f>ROUND(I500*H500,2)</f>
        <v>0</v>
      </c>
      <c r="BL500" s="20" t="s">
        <v>310</v>
      </c>
      <c r="BM500" s="218" t="s">
        <v>2170</v>
      </c>
    </row>
    <row r="501" s="2" customFormat="1">
      <c r="A501" s="41"/>
      <c r="B501" s="42"/>
      <c r="C501" s="43"/>
      <c r="D501" s="220" t="s">
        <v>145</v>
      </c>
      <c r="E501" s="43"/>
      <c r="F501" s="221" t="s">
        <v>2171</v>
      </c>
      <c r="G501" s="43"/>
      <c r="H501" s="43"/>
      <c r="I501" s="222"/>
      <c r="J501" s="43"/>
      <c r="K501" s="43"/>
      <c r="L501" s="47"/>
      <c r="M501" s="223"/>
      <c r="N501" s="224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145</v>
      </c>
      <c r="AU501" s="20" t="s">
        <v>85</v>
      </c>
    </row>
    <row r="502" s="2" customFormat="1">
      <c r="A502" s="41"/>
      <c r="B502" s="42"/>
      <c r="C502" s="43"/>
      <c r="D502" s="225" t="s">
        <v>146</v>
      </c>
      <c r="E502" s="43"/>
      <c r="F502" s="226" t="s">
        <v>2172</v>
      </c>
      <c r="G502" s="43"/>
      <c r="H502" s="43"/>
      <c r="I502" s="222"/>
      <c r="J502" s="43"/>
      <c r="K502" s="43"/>
      <c r="L502" s="47"/>
      <c r="M502" s="223"/>
      <c r="N502" s="224"/>
      <c r="O502" s="87"/>
      <c r="P502" s="87"/>
      <c r="Q502" s="87"/>
      <c r="R502" s="87"/>
      <c r="S502" s="87"/>
      <c r="T502" s="88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T502" s="20" t="s">
        <v>146</v>
      </c>
      <c r="AU502" s="20" t="s">
        <v>85</v>
      </c>
    </row>
    <row r="503" s="15" customFormat="1">
      <c r="A503" s="15"/>
      <c r="B503" s="254"/>
      <c r="C503" s="255"/>
      <c r="D503" s="220" t="s">
        <v>201</v>
      </c>
      <c r="E503" s="256" t="s">
        <v>19</v>
      </c>
      <c r="F503" s="257" t="s">
        <v>2143</v>
      </c>
      <c r="G503" s="255"/>
      <c r="H503" s="256" t="s">
        <v>19</v>
      </c>
      <c r="I503" s="258"/>
      <c r="J503" s="255"/>
      <c r="K503" s="255"/>
      <c r="L503" s="259"/>
      <c r="M503" s="260"/>
      <c r="N503" s="261"/>
      <c r="O503" s="261"/>
      <c r="P503" s="261"/>
      <c r="Q503" s="261"/>
      <c r="R503" s="261"/>
      <c r="S503" s="261"/>
      <c r="T503" s="262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3" t="s">
        <v>201</v>
      </c>
      <c r="AU503" s="263" t="s">
        <v>85</v>
      </c>
      <c r="AV503" s="15" t="s">
        <v>83</v>
      </c>
      <c r="AW503" s="15" t="s">
        <v>35</v>
      </c>
      <c r="AX503" s="15" t="s">
        <v>75</v>
      </c>
      <c r="AY503" s="263" t="s">
        <v>136</v>
      </c>
    </row>
    <row r="504" s="13" customFormat="1">
      <c r="A504" s="13"/>
      <c r="B504" s="232"/>
      <c r="C504" s="233"/>
      <c r="D504" s="220" t="s">
        <v>201</v>
      </c>
      <c r="E504" s="234" t="s">
        <v>19</v>
      </c>
      <c r="F504" s="235" t="s">
        <v>2144</v>
      </c>
      <c r="G504" s="233"/>
      <c r="H504" s="236">
        <v>24.843</v>
      </c>
      <c r="I504" s="237"/>
      <c r="J504" s="233"/>
      <c r="K504" s="233"/>
      <c r="L504" s="238"/>
      <c r="M504" s="239"/>
      <c r="N504" s="240"/>
      <c r="O504" s="240"/>
      <c r="P504" s="240"/>
      <c r="Q504" s="240"/>
      <c r="R504" s="240"/>
      <c r="S504" s="240"/>
      <c r="T504" s="24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2" t="s">
        <v>201</v>
      </c>
      <c r="AU504" s="242" t="s">
        <v>85</v>
      </c>
      <c r="AV504" s="13" t="s">
        <v>85</v>
      </c>
      <c r="AW504" s="13" t="s">
        <v>35</v>
      </c>
      <c r="AX504" s="13" t="s">
        <v>75</v>
      </c>
      <c r="AY504" s="242" t="s">
        <v>136</v>
      </c>
    </row>
    <row r="505" s="13" customFormat="1">
      <c r="A505" s="13"/>
      <c r="B505" s="232"/>
      <c r="C505" s="233"/>
      <c r="D505" s="220" t="s">
        <v>201</v>
      </c>
      <c r="E505" s="234" t="s">
        <v>19</v>
      </c>
      <c r="F505" s="235" t="s">
        <v>2145</v>
      </c>
      <c r="G505" s="233"/>
      <c r="H505" s="236">
        <v>-2.2789999999999999</v>
      </c>
      <c r="I505" s="237"/>
      <c r="J505" s="233"/>
      <c r="K505" s="233"/>
      <c r="L505" s="238"/>
      <c r="M505" s="239"/>
      <c r="N505" s="240"/>
      <c r="O505" s="240"/>
      <c r="P505" s="240"/>
      <c r="Q505" s="240"/>
      <c r="R505" s="240"/>
      <c r="S505" s="240"/>
      <c r="T505" s="24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2" t="s">
        <v>201</v>
      </c>
      <c r="AU505" s="242" t="s">
        <v>85</v>
      </c>
      <c r="AV505" s="13" t="s">
        <v>85</v>
      </c>
      <c r="AW505" s="13" t="s">
        <v>35</v>
      </c>
      <c r="AX505" s="13" t="s">
        <v>75</v>
      </c>
      <c r="AY505" s="242" t="s">
        <v>136</v>
      </c>
    </row>
    <row r="506" s="15" customFormat="1">
      <c r="A506" s="15"/>
      <c r="B506" s="254"/>
      <c r="C506" s="255"/>
      <c r="D506" s="220" t="s">
        <v>201</v>
      </c>
      <c r="E506" s="256" t="s">
        <v>19</v>
      </c>
      <c r="F506" s="257" t="s">
        <v>2039</v>
      </c>
      <c r="G506" s="255"/>
      <c r="H506" s="256" t="s">
        <v>19</v>
      </c>
      <c r="I506" s="258"/>
      <c r="J506" s="255"/>
      <c r="K506" s="255"/>
      <c r="L506" s="259"/>
      <c r="M506" s="260"/>
      <c r="N506" s="261"/>
      <c r="O506" s="261"/>
      <c r="P506" s="261"/>
      <c r="Q506" s="261"/>
      <c r="R506" s="261"/>
      <c r="S506" s="261"/>
      <c r="T506" s="262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3" t="s">
        <v>201</v>
      </c>
      <c r="AU506" s="263" t="s">
        <v>85</v>
      </c>
      <c r="AV506" s="15" t="s">
        <v>83</v>
      </c>
      <c r="AW506" s="15" t="s">
        <v>35</v>
      </c>
      <c r="AX506" s="15" t="s">
        <v>75</v>
      </c>
      <c r="AY506" s="263" t="s">
        <v>136</v>
      </c>
    </row>
    <row r="507" s="15" customFormat="1">
      <c r="A507" s="15"/>
      <c r="B507" s="254"/>
      <c r="C507" s="255"/>
      <c r="D507" s="220" t="s">
        <v>201</v>
      </c>
      <c r="E507" s="256" t="s">
        <v>19</v>
      </c>
      <c r="F507" s="257" t="s">
        <v>2146</v>
      </c>
      <c r="G507" s="255"/>
      <c r="H507" s="256" t="s">
        <v>19</v>
      </c>
      <c r="I507" s="258"/>
      <c r="J507" s="255"/>
      <c r="K507" s="255"/>
      <c r="L507" s="259"/>
      <c r="M507" s="260"/>
      <c r="N507" s="261"/>
      <c r="O507" s="261"/>
      <c r="P507" s="261"/>
      <c r="Q507" s="261"/>
      <c r="R507" s="261"/>
      <c r="S507" s="261"/>
      <c r="T507" s="262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3" t="s">
        <v>201</v>
      </c>
      <c r="AU507" s="263" t="s">
        <v>85</v>
      </c>
      <c r="AV507" s="15" t="s">
        <v>83</v>
      </c>
      <c r="AW507" s="15" t="s">
        <v>35</v>
      </c>
      <c r="AX507" s="15" t="s">
        <v>75</v>
      </c>
      <c r="AY507" s="263" t="s">
        <v>136</v>
      </c>
    </row>
    <row r="508" s="13" customFormat="1">
      <c r="A508" s="13"/>
      <c r="B508" s="232"/>
      <c r="C508" s="233"/>
      <c r="D508" s="220" t="s">
        <v>201</v>
      </c>
      <c r="E508" s="234" t="s">
        <v>19</v>
      </c>
      <c r="F508" s="235" t="s">
        <v>2147</v>
      </c>
      <c r="G508" s="233"/>
      <c r="H508" s="236">
        <v>28.452000000000002</v>
      </c>
      <c r="I508" s="237"/>
      <c r="J508" s="233"/>
      <c r="K508" s="233"/>
      <c r="L508" s="238"/>
      <c r="M508" s="239"/>
      <c r="N508" s="240"/>
      <c r="O508" s="240"/>
      <c r="P508" s="240"/>
      <c r="Q508" s="240"/>
      <c r="R508" s="240"/>
      <c r="S508" s="240"/>
      <c r="T508" s="24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2" t="s">
        <v>201</v>
      </c>
      <c r="AU508" s="242" t="s">
        <v>85</v>
      </c>
      <c r="AV508" s="13" t="s">
        <v>85</v>
      </c>
      <c r="AW508" s="13" t="s">
        <v>35</v>
      </c>
      <c r="AX508" s="13" t="s">
        <v>75</v>
      </c>
      <c r="AY508" s="242" t="s">
        <v>136</v>
      </c>
    </row>
    <row r="509" s="13" customFormat="1">
      <c r="A509" s="13"/>
      <c r="B509" s="232"/>
      <c r="C509" s="233"/>
      <c r="D509" s="220" t="s">
        <v>201</v>
      </c>
      <c r="E509" s="234" t="s">
        <v>19</v>
      </c>
      <c r="F509" s="235" t="s">
        <v>2148</v>
      </c>
      <c r="G509" s="233"/>
      <c r="H509" s="236">
        <v>9.3599999999999994</v>
      </c>
      <c r="I509" s="237"/>
      <c r="J509" s="233"/>
      <c r="K509" s="233"/>
      <c r="L509" s="238"/>
      <c r="M509" s="239"/>
      <c r="N509" s="240"/>
      <c r="O509" s="240"/>
      <c r="P509" s="240"/>
      <c r="Q509" s="240"/>
      <c r="R509" s="240"/>
      <c r="S509" s="240"/>
      <c r="T509" s="241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2" t="s">
        <v>201</v>
      </c>
      <c r="AU509" s="242" t="s">
        <v>85</v>
      </c>
      <c r="AV509" s="13" t="s">
        <v>85</v>
      </c>
      <c r="AW509" s="13" t="s">
        <v>35</v>
      </c>
      <c r="AX509" s="13" t="s">
        <v>75</v>
      </c>
      <c r="AY509" s="242" t="s">
        <v>136</v>
      </c>
    </row>
    <row r="510" s="13" customFormat="1">
      <c r="A510" s="13"/>
      <c r="B510" s="232"/>
      <c r="C510" s="233"/>
      <c r="D510" s="220" t="s">
        <v>201</v>
      </c>
      <c r="E510" s="234" t="s">
        <v>19</v>
      </c>
      <c r="F510" s="235" t="s">
        <v>2149</v>
      </c>
      <c r="G510" s="233"/>
      <c r="H510" s="236">
        <v>-1.8180000000000001</v>
      </c>
      <c r="I510" s="237"/>
      <c r="J510" s="233"/>
      <c r="K510" s="233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201</v>
      </c>
      <c r="AU510" s="242" t="s">
        <v>85</v>
      </c>
      <c r="AV510" s="13" t="s">
        <v>85</v>
      </c>
      <c r="AW510" s="13" t="s">
        <v>35</v>
      </c>
      <c r="AX510" s="13" t="s">
        <v>75</v>
      </c>
      <c r="AY510" s="242" t="s">
        <v>136</v>
      </c>
    </row>
    <row r="511" s="13" customFormat="1">
      <c r="A511" s="13"/>
      <c r="B511" s="232"/>
      <c r="C511" s="233"/>
      <c r="D511" s="220" t="s">
        <v>201</v>
      </c>
      <c r="E511" s="234" t="s">
        <v>19</v>
      </c>
      <c r="F511" s="235" t="s">
        <v>2150</v>
      </c>
      <c r="G511" s="233"/>
      <c r="H511" s="236">
        <v>-5.6699999999999999</v>
      </c>
      <c r="I511" s="237"/>
      <c r="J511" s="233"/>
      <c r="K511" s="233"/>
      <c r="L511" s="238"/>
      <c r="M511" s="239"/>
      <c r="N511" s="240"/>
      <c r="O511" s="240"/>
      <c r="P511" s="240"/>
      <c r="Q511" s="240"/>
      <c r="R511" s="240"/>
      <c r="S511" s="240"/>
      <c r="T511" s="24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2" t="s">
        <v>201</v>
      </c>
      <c r="AU511" s="242" t="s">
        <v>85</v>
      </c>
      <c r="AV511" s="13" t="s">
        <v>85</v>
      </c>
      <c r="AW511" s="13" t="s">
        <v>35</v>
      </c>
      <c r="AX511" s="13" t="s">
        <v>75</v>
      </c>
      <c r="AY511" s="242" t="s">
        <v>136</v>
      </c>
    </row>
    <row r="512" s="13" customFormat="1">
      <c r="A512" s="13"/>
      <c r="B512" s="232"/>
      <c r="C512" s="233"/>
      <c r="D512" s="220" t="s">
        <v>201</v>
      </c>
      <c r="E512" s="234" t="s">
        <v>19</v>
      </c>
      <c r="F512" s="235" t="s">
        <v>2151</v>
      </c>
      <c r="G512" s="233"/>
      <c r="H512" s="236">
        <v>3.5099999999999998</v>
      </c>
      <c r="I512" s="237"/>
      <c r="J512" s="233"/>
      <c r="K512" s="233"/>
      <c r="L512" s="238"/>
      <c r="M512" s="239"/>
      <c r="N512" s="240"/>
      <c r="O512" s="240"/>
      <c r="P512" s="240"/>
      <c r="Q512" s="240"/>
      <c r="R512" s="240"/>
      <c r="S512" s="240"/>
      <c r="T512" s="24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2" t="s">
        <v>201</v>
      </c>
      <c r="AU512" s="242" t="s">
        <v>85</v>
      </c>
      <c r="AV512" s="13" t="s">
        <v>85</v>
      </c>
      <c r="AW512" s="13" t="s">
        <v>35</v>
      </c>
      <c r="AX512" s="13" t="s">
        <v>75</v>
      </c>
      <c r="AY512" s="242" t="s">
        <v>136</v>
      </c>
    </row>
    <row r="513" s="13" customFormat="1">
      <c r="A513" s="13"/>
      <c r="B513" s="232"/>
      <c r="C513" s="233"/>
      <c r="D513" s="220" t="s">
        <v>201</v>
      </c>
      <c r="E513" s="234" t="s">
        <v>19</v>
      </c>
      <c r="F513" s="235" t="s">
        <v>2152</v>
      </c>
      <c r="G513" s="233"/>
      <c r="H513" s="236">
        <v>-1.8899999999999999</v>
      </c>
      <c r="I513" s="237"/>
      <c r="J513" s="233"/>
      <c r="K513" s="233"/>
      <c r="L513" s="238"/>
      <c r="M513" s="239"/>
      <c r="N513" s="240"/>
      <c r="O513" s="240"/>
      <c r="P513" s="240"/>
      <c r="Q513" s="240"/>
      <c r="R513" s="240"/>
      <c r="S513" s="240"/>
      <c r="T513" s="241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2" t="s">
        <v>201</v>
      </c>
      <c r="AU513" s="242" t="s">
        <v>85</v>
      </c>
      <c r="AV513" s="13" t="s">
        <v>85</v>
      </c>
      <c r="AW513" s="13" t="s">
        <v>35</v>
      </c>
      <c r="AX513" s="13" t="s">
        <v>75</v>
      </c>
      <c r="AY513" s="242" t="s">
        <v>136</v>
      </c>
    </row>
    <row r="514" s="13" customFormat="1">
      <c r="A514" s="13"/>
      <c r="B514" s="232"/>
      <c r="C514" s="233"/>
      <c r="D514" s="220" t="s">
        <v>201</v>
      </c>
      <c r="E514" s="234" t="s">
        <v>19</v>
      </c>
      <c r="F514" s="235" t="s">
        <v>2153</v>
      </c>
      <c r="G514" s="233"/>
      <c r="H514" s="236">
        <v>0.85099999999999998</v>
      </c>
      <c r="I514" s="237"/>
      <c r="J514" s="233"/>
      <c r="K514" s="233"/>
      <c r="L514" s="238"/>
      <c r="M514" s="239"/>
      <c r="N514" s="240"/>
      <c r="O514" s="240"/>
      <c r="P514" s="240"/>
      <c r="Q514" s="240"/>
      <c r="R514" s="240"/>
      <c r="S514" s="240"/>
      <c r="T514" s="24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2" t="s">
        <v>201</v>
      </c>
      <c r="AU514" s="242" t="s">
        <v>85</v>
      </c>
      <c r="AV514" s="13" t="s">
        <v>85</v>
      </c>
      <c r="AW514" s="13" t="s">
        <v>35</v>
      </c>
      <c r="AX514" s="13" t="s">
        <v>75</v>
      </c>
      <c r="AY514" s="242" t="s">
        <v>136</v>
      </c>
    </row>
    <row r="515" s="15" customFormat="1">
      <c r="A515" s="15"/>
      <c r="B515" s="254"/>
      <c r="C515" s="255"/>
      <c r="D515" s="220" t="s">
        <v>201</v>
      </c>
      <c r="E515" s="256" t="s">
        <v>19</v>
      </c>
      <c r="F515" s="257" t="s">
        <v>2042</v>
      </c>
      <c r="G515" s="255"/>
      <c r="H515" s="256" t="s">
        <v>19</v>
      </c>
      <c r="I515" s="258"/>
      <c r="J515" s="255"/>
      <c r="K515" s="255"/>
      <c r="L515" s="259"/>
      <c r="M515" s="260"/>
      <c r="N515" s="261"/>
      <c r="O515" s="261"/>
      <c r="P515" s="261"/>
      <c r="Q515" s="261"/>
      <c r="R515" s="261"/>
      <c r="S515" s="261"/>
      <c r="T515" s="262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3" t="s">
        <v>201</v>
      </c>
      <c r="AU515" s="263" t="s">
        <v>85</v>
      </c>
      <c r="AV515" s="15" t="s">
        <v>83</v>
      </c>
      <c r="AW515" s="15" t="s">
        <v>35</v>
      </c>
      <c r="AX515" s="15" t="s">
        <v>75</v>
      </c>
      <c r="AY515" s="263" t="s">
        <v>136</v>
      </c>
    </row>
    <row r="516" s="13" customFormat="1">
      <c r="A516" s="13"/>
      <c r="B516" s="232"/>
      <c r="C516" s="233"/>
      <c r="D516" s="220" t="s">
        <v>201</v>
      </c>
      <c r="E516" s="234" t="s">
        <v>19</v>
      </c>
      <c r="F516" s="235" t="s">
        <v>2154</v>
      </c>
      <c r="G516" s="233"/>
      <c r="H516" s="236">
        <v>21.829999999999998</v>
      </c>
      <c r="I516" s="237"/>
      <c r="J516" s="233"/>
      <c r="K516" s="233"/>
      <c r="L516" s="238"/>
      <c r="M516" s="239"/>
      <c r="N516" s="240"/>
      <c r="O516" s="240"/>
      <c r="P516" s="240"/>
      <c r="Q516" s="240"/>
      <c r="R516" s="240"/>
      <c r="S516" s="240"/>
      <c r="T516" s="24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2" t="s">
        <v>201</v>
      </c>
      <c r="AU516" s="242" t="s">
        <v>85</v>
      </c>
      <c r="AV516" s="13" t="s">
        <v>85</v>
      </c>
      <c r="AW516" s="13" t="s">
        <v>35</v>
      </c>
      <c r="AX516" s="13" t="s">
        <v>75</v>
      </c>
      <c r="AY516" s="242" t="s">
        <v>136</v>
      </c>
    </row>
    <row r="517" s="13" customFormat="1">
      <c r="A517" s="13"/>
      <c r="B517" s="232"/>
      <c r="C517" s="233"/>
      <c r="D517" s="220" t="s">
        <v>201</v>
      </c>
      <c r="E517" s="234" t="s">
        <v>19</v>
      </c>
      <c r="F517" s="235" t="s">
        <v>2155</v>
      </c>
      <c r="G517" s="233"/>
      <c r="H517" s="236">
        <v>-1.845</v>
      </c>
      <c r="I517" s="237"/>
      <c r="J517" s="233"/>
      <c r="K517" s="233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201</v>
      </c>
      <c r="AU517" s="242" t="s">
        <v>85</v>
      </c>
      <c r="AV517" s="13" t="s">
        <v>85</v>
      </c>
      <c r="AW517" s="13" t="s">
        <v>35</v>
      </c>
      <c r="AX517" s="13" t="s">
        <v>75</v>
      </c>
      <c r="AY517" s="242" t="s">
        <v>136</v>
      </c>
    </row>
    <row r="518" s="13" customFormat="1">
      <c r="A518" s="13"/>
      <c r="B518" s="232"/>
      <c r="C518" s="233"/>
      <c r="D518" s="220" t="s">
        <v>201</v>
      </c>
      <c r="E518" s="234" t="s">
        <v>19</v>
      </c>
      <c r="F518" s="235" t="s">
        <v>2156</v>
      </c>
      <c r="G518" s="233"/>
      <c r="H518" s="236">
        <v>1.1499999999999999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201</v>
      </c>
      <c r="AU518" s="242" t="s">
        <v>85</v>
      </c>
      <c r="AV518" s="13" t="s">
        <v>85</v>
      </c>
      <c r="AW518" s="13" t="s">
        <v>35</v>
      </c>
      <c r="AX518" s="13" t="s">
        <v>75</v>
      </c>
      <c r="AY518" s="242" t="s">
        <v>136</v>
      </c>
    </row>
    <row r="519" s="13" customFormat="1">
      <c r="A519" s="13"/>
      <c r="B519" s="232"/>
      <c r="C519" s="233"/>
      <c r="D519" s="220" t="s">
        <v>201</v>
      </c>
      <c r="E519" s="234" t="s">
        <v>19</v>
      </c>
      <c r="F519" s="235" t="s">
        <v>2157</v>
      </c>
      <c r="G519" s="233"/>
      <c r="H519" s="236">
        <v>13.608000000000001</v>
      </c>
      <c r="I519" s="237"/>
      <c r="J519" s="233"/>
      <c r="K519" s="233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201</v>
      </c>
      <c r="AU519" s="242" t="s">
        <v>85</v>
      </c>
      <c r="AV519" s="13" t="s">
        <v>85</v>
      </c>
      <c r="AW519" s="13" t="s">
        <v>35</v>
      </c>
      <c r="AX519" s="13" t="s">
        <v>75</v>
      </c>
      <c r="AY519" s="242" t="s">
        <v>136</v>
      </c>
    </row>
    <row r="520" s="13" customFormat="1">
      <c r="A520" s="13"/>
      <c r="B520" s="232"/>
      <c r="C520" s="233"/>
      <c r="D520" s="220" t="s">
        <v>201</v>
      </c>
      <c r="E520" s="234" t="s">
        <v>19</v>
      </c>
      <c r="F520" s="235" t="s">
        <v>2158</v>
      </c>
      <c r="G520" s="233"/>
      <c r="H520" s="236">
        <v>-4.2000000000000002</v>
      </c>
      <c r="I520" s="237"/>
      <c r="J520" s="233"/>
      <c r="K520" s="233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201</v>
      </c>
      <c r="AU520" s="242" t="s">
        <v>85</v>
      </c>
      <c r="AV520" s="13" t="s">
        <v>85</v>
      </c>
      <c r="AW520" s="13" t="s">
        <v>35</v>
      </c>
      <c r="AX520" s="13" t="s">
        <v>75</v>
      </c>
      <c r="AY520" s="242" t="s">
        <v>136</v>
      </c>
    </row>
    <row r="521" s="13" customFormat="1">
      <c r="A521" s="13"/>
      <c r="B521" s="232"/>
      <c r="C521" s="233"/>
      <c r="D521" s="220" t="s">
        <v>201</v>
      </c>
      <c r="E521" s="234" t="s">
        <v>19</v>
      </c>
      <c r="F521" s="235" t="s">
        <v>2159</v>
      </c>
      <c r="G521" s="233"/>
      <c r="H521" s="236">
        <v>3.9729999999999999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201</v>
      </c>
      <c r="AU521" s="242" t="s">
        <v>85</v>
      </c>
      <c r="AV521" s="13" t="s">
        <v>85</v>
      </c>
      <c r="AW521" s="13" t="s">
        <v>35</v>
      </c>
      <c r="AX521" s="13" t="s">
        <v>75</v>
      </c>
      <c r="AY521" s="242" t="s">
        <v>136</v>
      </c>
    </row>
    <row r="522" s="13" customFormat="1">
      <c r="A522" s="13"/>
      <c r="B522" s="232"/>
      <c r="C522" s="233"/>
      <c r="D522" s="220" t="s">
        <v>201</v>
      </c>
      <c r="E522" s="234" t="s">
        <v>19</v>
      </c>
      <c r="F522" s="235" t="s">
        <v>2160</v>
      </c>
      <c r="G522" s="233"/>
      <c r="H522" s="236">
        <v>-5.6699999999999999</v>
      </c>
      <c r="I522" s="237"/>
      <c r="J522" s="233"/>
      <c r="K522" s="233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201</v>
      </c>
      <c r="AU522" s="242" t="s">
        <v>85</v>
      </c>
      <c r="AV522" s="13" t="s">
        <v>85</v>
      </c>
      <c r="AW522" s="13" t="s">
        <v>35</v>
      </c>
      <c r="AX522" s="13" t="s">
        <v>75</v>
      </c>
      <c r="AY522" s="242" t="s">
        <v>136</v>
      </c>
    </row>
    <row r="523" s="13" customFormat="1">
      <c r="A523" s="13"/>
      <c r="B523" s="232"/>
      <c r="C523" s="233"/>
      <c r="D523" s="220" t="s">
        <v>201</v>
      </c>
      <c r="E523" s="234" t="s">
        <v>19</v>
      </c>
      <c r="F523" s="235" t="s">
        <v>2161</v>
      </c>
      <c r="G523" s="233"/>
      <c r="H523" s="236">
        <v>2.552</v>
      </c>
      <c r="I523" s="237"/>
      <c r="J523" s="233"/>
      <c r="K523" s="233"/>
      <c r="L523" s="238"/>
      <c r="M523" s="239"/>
      <c r="N523" s="240"/>
      <c r="O523" s="240"/>
      <c r="P523" s="240"/>
      <c r="Q523" s="240"/>
      <c r="R523" s="240"/>
      <c r="S523" s="240"/>
      <c r="T523" s="24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2" t="s">
        <v>201</v>
      </c>
      <c r="AU523" s="242" t="s">
        <v>85</v>
      </c>
      <c r="AV523" s="13" t="s">
        <v>85</v>
      </c>
      <c r="AW523" s="13" t="s">
        <v>35</v>
      </c>
      <c r="AX523" s="13" t="s">
        <v>75</v>
      </c>
      <c r="AY523" s="242" t="s">
        <v>136</v>
      </c>
    </row>
    <row r="524" s="15" customFormat="1">
      <c r="A524" s="15"/>
      <c r="B524" s="254"/>
      <c r="C524" s="255"/>
      <c r="D524" s="220" t="s">
        <v>201</v>
      </c>
      <c r="E524" s="256" t="s">
        <v>19</v>
      </c>
      <c r="F524" s="257" t="s">
        <v>2162</v>
      </c>
      <c r="G524" s="255"/>
      <c r="H524" s="256" t="s">
        <v>19</v>
      </c>
      <c r="I524" s="258"/>
      <c r="J524" s="255"/>
      <c r="K524" s="255"/>
      <c r="L524" s="259"/>
      <c r="M524" s="260"/>
      <c r="N524" s="261"/>
      <c r="O524" s="261"/>
      <c r="P524" s="261"/>
      <c r="Q524" s="261"/>
      <c r="R524" s="261"/>
      <c r="S524" s="261"/>
      <c r="T524" s="262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3" t="s">
        <v>201</v>
      </c>
      <c r="AU524" s="263" t="s">
        <v>85</v>
      </c>
      <c r="AV524" s="15" t="s">
        <v>83</v>
      </c>
      <c r="AW524" s="15" t="s">
        <v>35</v>
      </c>
      <c r="AX524" s="15" t="s">
        <v>75</v>
      </c>
      <c r="AY524" s="263" t="s">
        <v>136</v>
      </c>
    </row>
    <row r="525" s="13" customFormat="1">
      <c r="A525" s="13"/>
      <c r="B525" s="232"/>
      <c r="C525" s="233"/>
      <c r="D525" s="220" t="s">
        <v>201</v>
      </c>
      <c r="E525" s="234" t="s">
        <v>19</v>
      </c>
      <c r="F525" s="235" t="s">
        <v>2163</v>
      </c>
      <c r="G525" s="233"/>
      <c r="H525" s="236">
        <v>3.6480000000000001</v>
      </c>
      <c r="I525" s="237"/>
      <c r="J525" s="233"/>
      <c r="K525" s="233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201</v>
      </c>
      <c r="AU525" s="242" t="s">
        <v>85</v>
      </c>
      <c r="AV525" s="13" t="s">
        <v>85</v>
      </c>
      <c r="AW525" s="13" t="s">
        <v>35</v>
      </c>
      <c r="AX525" s="13" t="s">
        <v>75</v>
      </c>
      <c r="AY525" s="242" t="s">
        <v>136</v>
      </c>
    </row>
    <row r="526" s="15" customFormat="1">
      <c r="A526" s="15"/>
      <c r="B526" s="254"/>
      <c r="C526" s="255"/>
      <c r="D526" s="220" t="s">
        <v>201</v>
      </c>
      <c r="E526" s="256" t="s">
        <v>19</v>
      </c>
      <c r="F526" s="257" t="s">
        <v>2164</v>
      </c>
      <c r="G526" s="255"/>
      <c r="H526" s="256" t="s">
        <v>19</v>
      </c>
      <c r="I526" s="258"/>
      <c r="J526" s="255"/>
      <c r="K526" s="255"/>
      <c r="L526" s="259"/>
      <c r="M526" s="260"/>
      <c r="N526" s="261"/>
      <c r="O526" s="261"/>
      <c r="P526" s="261"/>
      <c r="Q526" s="261"/>
      <c r="R526" s="261"/>
      <c r="S526" s="261"/>
      <c r="T526" s="262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3" t="s">
        <v>201</v>
      </c>
      <c r="AU526" s="263" t="s">
        <v>85</v>
      </c>
      <c r="AV526" s="15" t="s">
        <v>83</v>
      </c>
      <c r="AW526" s="15" t="s">
        <v>35</v>
      </c>
      <c r="AX526" s="15" t="s">
        <v>75</v>
      </c>
      <c r="AY526" s="263" t="s">
        <v>136</v>
      </c>
    </row>
    <row r="527" s="13" customFormat="1">
      <c r="A527" s="13"/>
      <c r="B527" s="232"/>
      <c r="C527" s="233"/>
      <c r="D527" s="220" t="s">
        <v>201</v>
      </c>
      <c r="E527" s="234" t="s">
        <v>19</v>
      </c>
      <c r="F527" s="235" t="s">
        <v>2165</v>
      </c>
      <c r="G527" s="233"/>
      <c r="H527" s="236">
        <v>-33.113</v>
      </c>
      <c r="I527" s="237"/>
      <c r="J527" s="233"/>
      <c r="K527" s="233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201</v>
      </c>
      <c r="AU527" s="242" t="s">
        <v>85</v>
      </c>
      <c r="AV527" s="13" t="s">
        <v>85</v>
      </c>
      <c r="AW527" s="13" t="s">
        <v>35</v>
      </c>
      <c r="AX527" s="13" t="s">
        <v>75</v>
      </c>
      <c r="AY527" s="242" t="s">
        <v>136</v>
      </c>
    </row>
    <row r="528" s="15" customFormat="1">
      <c r="A528" s="15"/>
      <c r="B528" s="254"/>
      <c r="C528" s="255"/>
      <c r="D528" s="220" t="s">
        <v>201</v>
      </c>
      <c r="E528" s="256" t="s">
        <v>19</v>
      </c>
      <c r="F528" s="257" t="s">
        <v>2166</v>
      </c>
      <c r="G528" s="255"/>
      <c r="H528" s="256" t="s">
        <v>19</v>
      </c>
      <c r="I528" s="258"/>
      <c r="J528" s="255"/>
      <c r="K528" s="255"/>
      <c r="L528" s="259"/>
      <c r="M528" s="260"/>
      <c r="N528" s="261"/>
      <c r="O528" s="261"/>
      <c r="P528" s="261"/>
      <c r="Q528" s="261"/>
      <c r="R528" s="261"/>
      <c r="S528" s="261"/>
      <c r="T528" s="262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3" t="s">
        <v>201</v>
      </c>
      <c r="AU528" s="263" t="s">
        <v>85</v>
      </c>
      <c r="AV528" s="15" t="s">
        <v>83</v>
      </c>
      <c r="AW528" s="15" t="s">
        <v>35</v>
      </c>
      <c r="AX528" s="15" t="s">
        <v>75</v>
      </c>
      <c r="AY528" s="263" t="s">
        <v>136</v>
      </c>
    </row>
    <row r="529" s="13" customFormat="1">
      <c r="A529" s="13"/>
      <c r="B529" s="232"/>
      <c r="C529" s="233"/>
      <c r="D529" s="220" t="s">
        <v>201</v>
      </c>
      <c r="E529" s="234" t="s">
        <v>19</v>
      </c>
      <c r="F529" s="235" t="s">
        <v>2167</v>
      </c>
      <c r="G529" s="233"/>
      <c r="H529" s="236">
        <v>-3.8039999999999998</v>
      </c>
      <c r="I529" s="237"/>
      <c r="J529" s="233"/>
      <c r="K529" s="233"/>
      <c r="L529" s="238"/>
      <c r="M529" s="239"/>
      <c r="N529" s="240"/>
      <c r="O529" s="240"/>
      <c r="P529" s="240"/>
      <c r="Q529" s="240"/>
      <c r="R529" s="240"/>
      <c r="S529" s="240"/>
      <c r="T529" s="241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2" t="s">
        <v>201</v>
      </c>
      <c r="AU529" s="242" t="s">
        <v>85</v>
      </c>
      <c r="AV529" s="13" t="s">
        <v>85</v>
      </c>
      <c r="AW529" s="13" t="s">
        <v>35</v>
      </c>
      <c r="AX529" s="13" t="s">
        <v>75</v>
      </c>
      <c r="AY529" s="242" t="s">
        <v>136</v>
      </c>
    </row>
    <row r="530" s="14" customFormat="1">
      <c r="A530" s="14"/>
      <c r="B530" s="243"/>
      <c r="C530" s="244"/>
      <c r="D530" s="220" t="s">
        <v>201</v>
      </c>
      <c r="E530" s="245" t="s">
        <v>19</v>
      </c>
      <c r="F530" s="246" t="s">
        <v>205</v>
      </c>
      <c r="G530" s="244"/>
      <c r="H530" s="247">
        <v>53.488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201</v>
      </c>
      <c r="AU530" s="253" t="s">
        <v>85</v>
      </c>
      <c r="AV530" s="14" t="s">
        <v>163</v>
      </c>
      <c r="AW530" s="14" t="s">
        <v>35</v>
      </c>
      <c r="AX530" s="14" t="s">
        <v>83</v>
      </c>
      <c r="AY530" s="253" t="s">
        <v>136</v>
      </c>
    </row>
    <row r="531" s="2" customFormat="1" ht="16.5" customHeight="1">
      <c r="A531" s="41"/>
      <c r="B531" s="42"/>
      <c r="C531" s="207" t="s">
        <v>713</v>
      </c>
      <c r="D531" s="207" t="s">
        <v>139</v>
      </c>
      <c r="E531" s="208" t="s">
        <v>2173</v>
      </c>
      <c r="F531" s="209" t="s">
        <v>2174</v>
      </c>
      <c r="G531" s="210" t="s">
        <v>222</v>
      </c>
      <c r="H531" s="211">
        <v>16.658999999999999</v>
      </c>
      <c r="I531" s="212"/>
      <c r="J531" s="213">
        <f>ROUND(I531*H531,2)</f>
        <v>0</v>
      </c>
      <c r="K531" s="209" t="s">
        <v>197</v>
      </c>
      <c r="L531" s="47"/>
      <c r="M531" s="214" t="s">
        <v>19</v>
      </c>
      <c r="N531" s="215" t="s">
        <v>46</v>
      </c>
      <c r="O531" s="87"/>
      <c r="P531" s="216">
        <f>O531*H531</f>
        <v>0</v>
      </c>
      <c r="Q531" s="216">
        <v>0</v>
      </c>
      <c r="R531" s="216">
        <f>Q531*H531</f>
        <v>0</v>
      </c>
      <c r="S531" s="216">
        <v>3.0000000000000001E-05</v>
      </c>
      <c r="T531" s="217">
        <f>S531*H531</f>
        <v>0.00049976999999999997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18" t="s">
        <v>310</v>
      </c>
      <c r="AT531" s="218" t="s">
        <v>139</v>
      </c>
      <c r="AU531" s="218" t="s">
        <v>85</v>
      </c>
      <c r="AY531" s="20" t="s">
        <v>136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20" t="s">
        <v>83</v>
      </c>
      <c r="BK531" s="219">
        <f>ROUND(I531*H531,2)</f>
        <v>0</v>
      </c>
      <c r="BL531" s="20" t="s">
        <v>310</v>
      </c>
      <c r="BM531" s="218" t="s">
        <v>2175</v>
      </c>
    </row>
    <row r="532" s="2" customFormat="1">
      <c r="A532" s="41"/>
      <c r="B532" s="42"/>
      <c r="C532" s="43"/>
      <c r="D532" s="220" t="s">
        <v>145</v>
      </c>
      <c r="E532" s="43"/>
      <c r="F532" s="221" t="s">
        <v>2176</v>
      </c>
      <c r="G532" s="43"/>
      <c r="H532" s="43"/>
      <c r="I532" s="222"/>
      <c r="J532" s="43"/>
      <c r="K532" s="43"/>
      <c r="L532" s="47"/>
      <c r="M532" s="223"/>
      <c r="N532" s="224"/>
      <c r="O532" s="87"/>
      <c r="P532" s="87"/>
      <c r="Q532" s="87"/>
      <c r="R532" s="87"/>
      <c r="S532" s="87"/>
      <c r="T532" s="88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T532" s="20" t="s">
        <v>145</v>
      </c>
      <c r="AU532" s="20" t="s">
        <v>85</v>
      </c>
    </row>
    <row r="533" s="2" customFormat="1">
      <c r="A533" s="41"/>
      <c r="B533" s="42"/>
      <c r="C533" s="43"/>
      <c r="D533" s="225" t="s">
        <v>146</v>
      </c>
      <c r="E533" s="43"/>
      <c r="F533" s="226" t="s">
        <v>2177</v>
      </c>
      <c r="G533" s="43"/>
      <c r="H533" s="43"/>
      <c r="I533" s="222"/>
      <c r="J533" s="43"/>
      <c r="K533" s="43"/>
      <c r="L533" s="47"/>
      <c r="M533" s="223"/>
      <c r="N533" s="224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20" t="s">
        <v>146</v>
      </c>
      <c r="AU533" s="20" t="s">
        <v>85</v>
      </c>
    </row>
    <row r="534" s="15" customFormat="1">
      <c r="A534" s="15"/>
      <c r="B534" s="254"/>
      <c r="C534" s="255"/>
      <c r="D534" s="220" t="s">
        <v>201</v>
      </c>
      <c r="E534" s="256" t="s">
        <v>19</v>
      </c>
      <c r="F534" s="257" t="s">
        <v>2039</v>
      </c>
      <c r="G534" s="255"/>
      <c r="H534" s="256" t="s">
        <v>19</v>
      </c>
      <c r="I534" s="258"/>
      <c r="J534" s="255"/>
      <c r="K534" s="255"/>
      <c r="L534" s="259"/>
      <c r="M534" s="260"/>
      <c r="N534" s="261"/>
      <c r="O534" s="261"/>
      <c r="P534" s="261"/>
      <c r="Q534" s="261"/>
      <c r="R534" s="261"/>
      <c r="S534" s="261"/>
      <c r="T534" s="262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3" t="s">
        <v>201</v>
      </c>
      <c r="AU534" s="263" t="s">
        <v>85</v>
      </c>
      <c r="AV534" s="15" t="s">
        <v>83</v>
      </c>
      <c r="AW534" s="15" t="s">
        <v>35</v>
      </c>
      <c r="AX534" s="15" t="s">
        <v>75</v>
      </c>
      <c r="AY534" s="263" t="s">
        <v>136</v>
      </c>
    </row>
    <row r="535" s="13" customFormat="1">
      <c r="A535" s="13"/>
      <c r="B535" s="232"/>
      <c r="C535" s="233"/>
      <c r="D535" s="220" t="s">
        <v>201</v>
      </c>
      <c r="E535" s="234" t="s">
        <v>19</v>
      </c>
      <c r="F535" s="235" t="s">
        <v>2040</v>
      </c>
      <c r="G535" s="233"/>
      <c r="H535" s="236">
        <v>6.6440000000000001</v>
      </c>
      <c r="I535" s="237"/>
      <c r="J535" s="233"/>
      <c r="K535" s="233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201</v>
      </c>
      <c r="AU535" s="242" t="s">
        <v>85</v>
      </c>
      <c r="AV535" s="13" t="s">
        <v>85</v>
      </c>
      <c r="AW535" s="13" t="s">
        <v>35</v>
      </c>
      <c r="AX535" s="13" t="s">
        <v>75</v>
      </c>
      <c r="AY535" s="242" t="s">
        <v>136</v>
      </c>
    </row>
    <row r="536" s="15" customFormat="1">
      <c r="A536" s="15"/>
      <c r="B536" s="254"/>
      <c r="C536" s="255"/>
      <c r="D536" s="220" t="s">
        <v>201</v>
      </c>
      <c r="E536" s="256" t="s">
        <v>19</v>
      </c>
      <c r="F536" s="257" t="s">
        <v>2042</v>
      </c>
      <c r="G536" s="255"/>
      <c r="H536" s="256" t="s">
        <v>19</v>
      </c>
      <c r="I536" s="258"/>
      <c r="J536" s="255"/>
      <c r="K536" s="255"/>
      <c r="L536" s="259"/>
      <c r="M536" s="260"/>
      <c r="N536" s="261"/>
      <c r="O536" s="261"/>
      <c r="P536" s="261"/>
      <c r="Q536" s="261"/>
      <c r="R536" s="261"/>
      <c r="S536" s="261"/>
      <c r="T536" s="262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3" t="s">
        <v>201</v>
      </c>
      <c r="AU536" s="263" t="s">
        <v>85</v>
      </c>
      <c r="AV536" s="15" t="s">
        <v>83</v>
      </c>
      <c r="AW536" s="15" t="s">
        <v>35</v>
      </c>
      <c r="AX536" s="15" t="s">
        <v>75</v>
      </c>
      <c r="AY536" s="263" t="s">
        <v>136</v>
      </c>
    </row>
    <row r="537" s="13" customFormat="1">
      <c r="A537" s="13"/>
      <c r="B537" s="232"/>
      <c r="C537" s="233"/>
      <c r="D537" s="220" t="s">
        <v>201</v>
      </c>
      <c r="E537" s="234" t="s">
        <v>19</v>
      </c>
      <c r="F537" s="235" t="s">
        <v>2043</v>
      </c>
      <c r="G537" s="233"/>
      <c r="H537" s="236">
        <v>6.3860000000000001</v>
      </c>
      <c r="I537" s="237"/>
      <c r="J537" s="233"/>
      <c r="K537" s="233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201</v>
      </c>
      <c r="AU537" s="242" t="s">
        <v>85</v>
      </c>
      <c r="AV537" s="13" t="s">
        <v>85</v>
      </c>
      <c r="AW537" s="13" t="s">
        <v>35</v>
      </c>
      <c r="AX537" s="13" t="s">
        <v>75</v>
      </c>
      <c r="AY537" s="242" t="s">
        <v>136</v>
      </c>
    </row>
    <row r="538" s="15" customFormat="1">
      <c r="A538" s="15"/>
      <c r="B538" s="254"/>
      <c r="C538" s="255"/>
      <c r="D538" s="220" t="s">
        <v>201</v>
      </c>
      <c r="E538" s="256" t="s">
        <v>19</v>
      </c>
      <c r="F538" s="257" t="s">
        <v>2162</v>
      </c>
      <c r="G538" s="255"/>
      <c r="H538" s="256" t="s">
        <v>19</v>
      </c>
      <c r="I538" s="258"/>
      <c r="J538" s="255"/>
      <c r="K538" s="255"/>
      <c r="L538" s="259"/>
      <c r="M538" s="260"/>
      <c r="N538" s="261"/>
      <c r="O538" s="261"/>
      <c r="P538" s="261"/>
      <c r="Q538" s="261"/>
      <c r="R538" s="261"/>
      <c r="S538" s="261"/>
      <c r="T538" s="262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3" t="s">
        <v>201</v>
      </c>
      <c r="AU538" s="263" t="s">
        <v>85</v>
      </c>
      <c r="AV538" s="15" t="s">
        <v>83</v>
      </c>
      <c r="AW538" s="15" t="s">
        <v>35</v>
      </c>
      <c r="AX538" s="15" t="s">
        <v>75</v>
      </c>
      <c r="AY538" s="263" t="s">
        <v>136</v>
      </c>
    </row>
    <row r="539" s="13" customFormat="1">
      <c r="A539" s="13"/>
      <c r="B539" s="232"/>
      <c r="C539" s="233"/>
      <c r="D539" s="220" t="s">
        <v>201</v>
      </c>
      <c r="E539" s="234" t="s">
        <v>19</v>
      </c>
      <c r="F539" s="235" t="s">
        <v>2178</v>
      </c>
      <c r="G539" s="233"/>
      <c r="H539" s="236">
        <v>3.629</v>
      </c>
      <c r="I539" s="237"/>
      <c r="J539" s="233"/>
      <c r="K539" s="233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201</v>
      </c>
      <c r="AU539" s="242" t="s">
        <v>85</v>
      </c>
      <c r="AV539" s="13" t="s">
        <v>85</v>
      </c>
      <c r="AW539" s="13" t="s">
        <v>35</v>
      </c>
      <c r="AX539" s="13" t="s">
        <v>75</v>
      </c>
      <c r="AY539" s="242" t="s">
        <v>136</v>
      </c>
    </row>
    <row r="540" s="14" customFormat="1">
      <c r="A540" s="14"/>
      <c r="B540" s="243"/>
      <c r="C540" s="244"/>
      <c r="D540" s="220" t="s">
        <v>201</v>
      </c>
      <c r="E540" s="245" t="s">
        <v>19</v>
      </c>
      <c r="F540" s="246" t="s">
        <v>205</v>
      </c>
      <c r="G540" s="244"/>
      <c r="H540" s="247">
        <v>16.659000000000002</v>
      </c>
      <c r="I540" s="248"/>
      <c r="J540" s="244"/>
      <c r="K540" s="244"/>
      <c r="L540" s="249"/>
      <c r="M540" s="250"/>
      <c r="N540" s="251"/>
      <c r="O540" s="251"/>
      <c r="P540" s="251"/>
      <c r="Q540" s="251"/>
      <c r="R540" s="251"/>
      <c r="S540" s="251"/>
      <c r="T540" s="252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3" t="s">
        <v>201</v>
      </c>
      <c r="AU540" s="253" t="s">
        <v>85</v>
      </c>
      <c r="AV540" s="14" t="s">
        <v>163</v>
      </c>
      <c r="AW540" s="14" t="s">
        <v>35</v>
      </c>
      <c r="AX540" s="14" t="s">
        <v>83</v>
      </c>
      <c r="AY540" s="253" t="s">
        <v>136</v>
      </c>
    </row>
    <row r="541" s="2" customFormat="1" ht="16.5" customHeight="1">
      <c r="A541" s="41"/>
      <c r="B541" s="42"/>
      <c r="C541" s="264" t="s">
        <v>719</v>
      </c>
      <c r="D541" s="264" t="s">
        <v>263</v>
      </c>
      <c r="E541" s="265" t="s">
        <v>2179</v>
      </c>
      <c r="F541" s="266" t="s">
        <v>2180</v>
      </c>
      <c r="G541" s="267" t="s">
        <v>222</v>
      </c>
      <c r="H541" s="268">
        <v>17.492000000000001</v>
      </c>
      <c r="I541" s="269"/>
      <c r="J541" s="270">
        <f>ROUND(I541*H541,2)</f>
        <v>0</v>
      </c>
      <c r="K541" s="266" t="s">
        <v>197</v>
      </c>
      <c r="L541" s="271"/>
      <c r="M541" s="272" t="s">
        <v>19</v>
      </c>
      <c r="N541" s="273" t="s">
        <v>46</v>
      </c>
      <c r="O541" s="87"/>
      <c r="P541" s="216">
        <f>O541*H541</f>
        <v>0</v>
      </c>
      <c r="Q541" s="216">
        <v>2.0000000000000002E-05</v>
      </c>
      <c r="R541" s="216">
        <f>Q541*H541</f>
        <v>0.00034984000000000003</v>
      </c>
      <c r="S541" s="216">
        <v>0</v>
      </c>
      <c r="T541" s="217">
        <f>S541*H541</f>
        <v>0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18" t="s">
        <v>409</v>
      </c>
      <c r="AT541" s="218" t="s">
        <v>263</v>
      </c>
      <c r="AU541" s="218" t="s">
        <v>85</v>
      </c>
      <c r="AY541" s="20" t="s">
        <v>136</v>
      </c>
      <c r="BE541" s="219">
        <f>IF(N541="základní",J541,0)</f>
        <v>0</v>
      </c>
      <c r="BF541" s="219">
        <f>IF(N541="snížená",J541,0)</f>
        <v>0</v>
      </c>
      <c r="BG541" s="219">
        <f>IF(N541="zákl. přenesená",J541,0)</f>
        <v>0</v>
      </c>
      <c r="BH541" s="219">
        <f>IF(N541="sníž. přenesená",J541,0)</f>
        <v>0</v>
      </c>
      <c r="BI541" s="219">
        <f>IF(N541="nulová",J541,0)</f>
        <v>0</v>
      </c>
      <c r="BJ541" s="20" t="s">
        <v>83</v>
      </c>
      <c r="BK541" s="219">
        <f>ROUND(I541*H541,2)</f>
        <v>0</v>
      </c>
      <c r="BL541" s="20" t="s">
        <v>310</v>
      </c>
      <c r="BM541" s="218" t="s">
        <v>2181</v>
      </c>
    </row>
    <row r="542" s="2" customFormat="1">
      <c r="A542" s="41"/>
      <c r="B542" s="42"/>
      <c r="C542" s="43"/>
      <c r="D542" s="220" t="s">
        <v>145</v>
      </c>
      <c r="E542" s="43"/>
      <c r="F542" s="221" t="s">
        <v>2180</v>
      </c>
      <c r="G542" s="43"/>
      <c r="H542" s="43"/>
      <c r="I542" s="222"/>
      <c r="J542" s="43"/>
      <c r="K542" s="43"/>
      <c r="L542" s="47"/>
      <c r="M542" s="223"/>
      <c r="N542" s="224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145</v>
      </c>
      <c r="AU542" s="20" t="s">
        <v>85</v>
      </c>
    </row>
    <row r="543" s="13" customFormat="1">
      <c r="A543" s="13"/>
      <c r="B543" s="232"/>
      <c r="C543" s="233"/>
      <c r="D543" s="220" t="s">
        <v>201</v>
      </c>
      <c r="E543" s="233"/>
      <c r="F543" s="235" t="s">
        <v>2182</v>
      </c>
      <c r="G543" s="233"/>
      <c r="H543" s="236">
        <v>17.492000000000001</v>
      </c>
      <c r="I543" s="237"/>
      <c r="J543" s="233"/>
      <c r="K543" s="233"/>
      <c r="L543" s="238"/>
      <c r="M543" s="239"/>
      <c r="N543" s="240"/>
      <c r="O543" s="240"/>
      <c r="P543" s="240"/>
      <c r="Q543" s="240"/>
      <c r="R543" s="240"/>
      <c r="S543" s="240"/>
      <c r="T543" s="24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2" t="s">
        <v>201</v>
      </c>
      <c r="AU543" s="242" t="s">
        <v>85</v>
      </c>
      <c r="AV543" s="13" t="s">
        <v>85</v>
      </c>
      <c r="AW543" s="13" t="s">
        <v>4</v>
      </c>
      <c r="AX543" s="13" t="s">
        <v>83</v>
      </c>
      <c r="AY543" s="242" t="s">
        <v>136</v>
      </c>
    </row>
    <row r="544" s="2" customFormat="1" ht="21.75" customHeight="1">
      <c r="A544" s="41"/>
      <c r="B544" s="42"/>
      <c r="C544" s="207" t="s">
        <v>727</v>
      </c>
      <c r="D544" s="207" t="s">
        <v>139</v>
      </c>
      <c r="E544" s="208" t="s">
        <v>2183</v>
      </c>
      <c r="F544" s="209" t="s">
        <v>2184</v>
      </c>
      <c r="G544" s="210" t="s">
        <v>222</v>
      </c>
      <c r="H544" s="211">
        <v>20.501999999999999</v>
      </c>
      <c r="I544" s="212"/>
      <c r="J544" s="213">
        <f>ROUND(I544*H544,2)</f>
        <v>0</v>
      </c>
      <c r="K544" s="209" t="s">
        <v>197</v>
      </c>
      <c r="L544" s="47"/>
      <c r="M544" s="214" t="s">
        <v>19</v>
      </c>
      <c r="N544" s="215" t="s">
        <v>46</v>
      </c>
      <c r="O544" s="87"/>
      <c r="P544" s="216">
        <f>O544*H544</f>
        <v>0</v>
      </c>
      <c r="Q544" s="216">
        <v>0</v>
      </c>
      <c r="R544" s="216">
        <f>Q544*H544</f>
        <v>0</v>
      </c>
      <c r="S544" s="216">
        <v>3.0000000000000001E-05</v>
      </c>
      <c r="T544" s="217">
        <f>S544*H544</f>
        <v>0.00061505999999999996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8" t="s">
        <v>310</v>
      </c>
      <c r="AT544" s="218" t="s">
        <v>139</v>
      </c>
      <c r="AU544" s="218" t="s">
        <v>85</v>
      </c>
      <c r="AY544" s="20" t="s">
        <v>136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20" t="s">
        <v>83</v>
      </c>
      <c r="BK544" s="219">
        <f>ROUND(I544*H544,2)</f>
        <v>0</v>
      </c>
      <c r="BL544" s="20" t="s">
        <v>310</v>
      </c>
      <c r="BM544" s="218" t="s">
        <v>2185</v>
      </c>
    </row>
    <row r="545" s="2" customFormat="1">
      <c r="A545" s="41"/>
      <c r="B545" s="42"/>
      <c r="C545" s="43"/>
      <c r="D545" s="220" t="s">
        <v>145</v>
      </c>
      <c r="E545" s="43"/>
      <c r="F545" s="221" t="s">
        <v>2186</v>
      </c>
      <c r="G545" s="43"/>
      <c r="H545" s="43"/>
      <c r="I545" s="222"/>
      <c r="J545" s="43"/>
      <c r="K545" s="43"/>
      <c r="L545" s="47"/>
      <c r="M545" s="223"/>
      <c r="N545" s="224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145</v>
      </c>
      <c r="AU545" s="20" t="s">
        <v>85</v>
      </c>
    </row>
    <row r="546" s="2" customFormat="1">
      <c r="A546" s="41"/>
      <c r="B546" s="42"/>
      <c r="C546" s="43"/>
      <c r="D546" s="225" t="s">
        <v>146</v>
      </c>
      <c r="E546" s="43"/>
      <c r="F546" s="226" t="s">
        <v>2187</v>
      </c>
      <c r="G546" s="43"/>
      <c r="H546" s="43"/>
      <c r="I546" s="222"/>
      <c r="J546" s="43"/>
      <c r="K546" s="43"/>
      <c r="L546" s="47"/>
      <c r="M546" s="223"/>
      <c r="N546" s="224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146</v>
      </c>
      <c r="AU546" s="20" t="s">
        <v>85</v>
      </c>
    </row>
    <row r="547" s="13" customFormat="1">
      <c r="A547" s="13"/>
      <c r="B547" s="232"/>
      <c r="C547" s="233"/>
      <c r="D547" s="220" t="s">
        <v>201</v>
      </c>
      <c r="E547" s="234" t="s">
        <v>19</v>
      </c>
      <c r="F547" s="235" t="s">
        <v>2188</v>
      </c>
      <c r="G547" s="233"/>
      <c r="H547" s="236">
        <v>5.6699999999999999</v>
      </c>
      <c r="I547" s="237"/>
      <c r="J547" s="233"/>
      <c r="K547" s="233"/>
      <c r="L547" s="238"/>
      <c r="M547" s="239"/>
      <c r="N547" s="240"/>
      <c r="O547" s="240"/>
      <c r="P547" s="240"/>
      <c r="Q547" s="240"/>
      <c r="R547" s="240"/>
      <c r="S547" s="240"/>
      <c r="T547" s="24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2" t="s">
        <v>201</v>
      </c>
      <c r="AU547" s="242" t="s">
        <v>85</v>
      </c>
      <c r="AV547" s="13" t="s">
        <v>85</v>
      </c>
      <c r="AW547" s="13" t="s">
        <v>35</v>
      </c>
      <c r="AX547" s="13" t="s">
        <v>75</v>
      </c>
      <c r="AY547" s="242" t="s">
        <v>136</v>
      </c>
    </row>
    <row r="548" s="13" customFormat="1">
      <c r="A548" s="13"/>
      <c r="B548" s="232"/>
      <c r="C548" s="233"/>
      <c r="D548" s="220" t="s">
        <v>201</v>
      </c>
      <c r="E548" s="234" t="s">
        <v>19</v>
      </c>
      <c r="F548" s="235" t="s">
        <v>2189</v>
      </c>
      <c r="G548" s="233"/>
      <c r="H548" s="236">
        <v>1.8899999999999999</v>
      </c>
      <c r="I548" s="237"/>
      <c r="J548" s="233"/>
      <c r="K548" s="233"/>
      <c r="L548" s="238"/>
      <c r="M548" s="239"/>
      <c r="N548" s="240"/>
      <c r="O548" s="240"/>
      <c r="P548" s="240"/>
      <c r="Q548" s="240"/>
      <c r="R548" s="240"/>
      <c r="S548" s="240"/>
      <c r="T548" s="24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2" t="s">
        <v>201</v>
      </c>
      <c r="AU548" s="242" t="s">
        <v>85</v>
      </c>
      <c r="AV548" s="13" t="s">
        <v>85</v>
      </c>
      <c r="AW548" s="13" t="s">
        <v>35</v>
      </c>
      <c r="AX548" s="13" t="s">
        <v>75</v>
      </c>
      <c r="AY548" s="242" t="s">
        <v>136</v>
      </c>
    </row>
    <row r="549" s="13" customFormat="1">
      <c r="A549" s="13"/>
      <c r="B549" s="232"/>
      <c r="C549" s="233"/>
      <c r="D549" s="220" t="s">
        <v>201</v>
      </c>
      <c r="E549" s="234" t="s">
        <v>19</v>
      </c>
      <c r="F549" s="235" t="s">
        <v>2190</v>
      </c>
      <c r="G549" s="233"/>
      <c r="H549" s="236">
        <v>5.6699999999999999</v>
      </c>
      <c r="I549" s="237"/>
      <c r="J549" s="233"/>
      <c r="K549" s="233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201</v>
      </c>
      <c r="AU549" s="242" t="s">
        <v>85</v>
      </c>
      <c r="AV549" s="13" t="s">
        <v>85</v>
      </c>
      <c r="AW549" s="13" t="s">
        <v>35</v>
      </c>
      <c r="AX549" s="13" t="s">
        <v>75</v>
      </c>
      <c r="AY549" s="242" t="s">
        <v>136</v>
      </c>
    </row>
    <row r="550" s="13" customFormat="1">
      <c r="A550" s="13"/>
      <c r="B550" s="232"/>
      <c r="C550" s="233"/>
      <c r="D550" s="220" t="s">
        <v>201</v>
      </c>
      <c r="E550" s="234" t="s">
        <v>19</v>
      </c>
      <c r="F550" s="235" t="s">
        <v>2191</v>
      </c>
      <c r="G550" s="233"/>
      <c r="H550" s="236">
        <v>7.2720000000000002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201</v>
      </c>
      <c r="AU550" s="242" t="s">
        <v>85</v>
      </c>
      <c r="AV550" s="13" t="s">
        <v>85</v>
      </c>
      <c r="AW550" s="13" t="s">
        <v>35</v>
      </c>
      <c r="AX550" s="13" t="s">
        <v>75</v>
      </c>
      <c r="AY550" s="242" t="s">
        <v>136</v>
      </c>
    </row>
    <row r="551" s="14" customFormat="1">
      <c r="A551" s="14"/>
      <c r="B551" s="243"/>
      <c r="C551" s="244"/>
      <c r="D551" s="220" t="s">
        <v>201</v>
      </c>
      <c r="E551" s="245" t="s">
        <v>19</v>
      </c>
      <c r="F551" s="246" t="s">
        <v>205</v>
      </c>
      <c r="G551" s="244"/>
      <c r="H551" s="247">
        <v>20.502000000000002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201</v>
      </c>
      <c r="AU551" s="253" t="s">
        <v>85</v>
      </c>
      <c r="AV551" s="14" t="s">
        <v>163</v>
      </c>
      <c r="AW551" s="14" t="s">
        <v>35</v>
      </c>
      <c r="AX551" s="14" t="s">
        <v>83</v>
      </c>
      <c r="AY551" s="253" t="s">
        <v>136</v>
      </c>
    </row>
    <row r="552" s="2" customFormat="1" ht="16.5" customHeight="1">
      <c r="A552" s="41"/>
      <c r="B552" s="42"/>
      <c r="C552" s="264" t="s">
        <v>733</v>
      </c>
      <c r="D552" s="264" t="s">
        <v>263</v>
      </c>
      <c r="E552" s="265" t="s">
        <v>2179</v>
      </c>
      <c r="F552" s="266" t="s">
        <v>2180</v>
      </c>
      <c r="G552" s="267" t="s">
        <v>222</v>
      </c>
      <c r="H552" s="268">
        <v>21.527000000000001</v>
      </c>
      <c r="I552" s="269"/>
      <c r="J552" s="270">
        <f>ROUND(I552*H552,2)</f>
        <v>0</v>
      </c>
      <c r="K552" s="266" t="s">
        <v>197</v>
      </c>
      <c r="L552" s="271"/>
      <c r="M552" s="272" t="s">
        <v>19</v>
      </c>
      <c r="N552" s="273" t="s">
        <v>46</v>
      </c>
      <c r="O552" s="87"/>
      <c r="P552" s="216">
        <f>O552*H552</f>
        <v>0</v>
      </c>
      <c r="Q552" s="216">
        <v>2.0000000000000002E-05</v>
      </c>
      <c r="R552" s="216">
        <f>Q552*H552</f>
        <v>0.00043054000000000004</v>
      </c>
      <c r="S552" s="216">
        <v>0</v>
      </c>
      <c r="T552" s="217">
        <f>S552*H552</f>
        <v>0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18" t="s">
        <v>409</v>
      </c>
      <c r="AT552" s="218" t="s">
        <v>263</v>
      </c>
      <c r="AU552" s="218" t="s">
        <v>85</v>
      </c>
      <c r="AY552" s="20" t="s">
        <v>136</v>
      </c>
      <c r="BE552" s="219">
        <f>IF(N552="základní",J552,0)</f>
        <v>0</v>
      </c>
      <c r="BF552" s="219">
        <f>IF(N552="snížená",J552,0)</f>
        <v>0</v>
      </c>
      <c r="BG552" s="219">
        <f>IF(N552="zákl. přenesená",J552,0)</f>
        <v>0</v>
      </c>
      <c r="BH552" s="219">
        <f>IF(N552="sníž. přenesená",J552,0)</f>
        <v>0</v>
      </c>
      <c r="BI552" s="219">
        <f>IF(N552="nulová",J552,0)</f>
        <v>0</v>
      </c>
      <c r="BJ552" s="20" t="s">
        <v>83</v>
      </c>
      <c r="BK552" s="219">
        <f>ROUND(I552*H552,2)</f>
        <v>0</v>
      </c>
      <c r="BL552" s="20" t="s">
        <v>310</v>
      </c>
      <c r="BM552" s="218" t="s">
        <v>2192</v>
      </c>
    </row>
    <row r="553" s="2" customFormat="1">
      <c r="A553" s="41"/>
      <c r="B553" s="42"/>
      <c r="C553" s="43"/>
      <c r="D553" s="220" t="s">
        <v>145</v>
      </c>
      <c r="E553" s="43"/>
      <c r="F553" s="221" t="s">
        <v>2180</v>
      </c>
      <c r="G553" s="43"/>
      <c r="H553" s="43"/>
      <c r="I553" s="222"/>
      <c r="J553" s="43"/>
      <c r="K553" s="43"/>
      <c r="L553" s="47"/>
      <c r="M553" s="223"/>
      <c r="N553" s="224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145</v>
      </c>
      <c r="AU553" s="20" t="s">
        <v>85</v>
      </c>
    </row>
    <row r="554" s="13" customFormat="1">
      <c r="A554" s="13"/>
      <c r="B554" s="232"/>
      <c r="C554" s="233"/>
      <c r="D554" s="220" t="s">
        <v>201</v>
      </c>
      <c r="E554" s="233"/>
      <c r="F554" s="235" t="s">
        <v>2193</v>
      </c>
      <c r="G554" s="233"/>
      <c r="H554" s="236">
        <v>21.527000000000001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2" t="s">
        <v>201</v>
      </c>
      <c r="AU554" s="242" t="s">
        <v>85</v>
      </c>
      <c r="AV554" s="13" t="s">
        <v>85</v>
      </c>
      <c r="AW554" s="13" t="s">
        <v>4</v>
      </c>
      <c r="AX554" s="13" t="s">
        <v>83</v>
      </c>
      <c r="AY554" s="242" t="s">
        <v>136</v>
      </c>
    </row>
    <row r="555" s="2" customFormat="1" ht="33" customHeight="1">
      <c r="A555" s="41"/>
      <c r="B555" s="42"/>
      <c r="C555" s="207" t="s">
        <v>741</v>
      </c>
      <c r="D555" s="207" t="s">
        <v>139</v>
      </c>
      <c r="E555" s="208" t="s">
        <v>2194</v>
      </c>
      <c r="F555" s="209" t="s">
        <v>2195</v>
      </c>
      <c r="G555" s="210" t="s">
        <v>222</v>
      </c>
      <c r="H555" s="211">
        <v>57.292000000000002</v>
      </c>
      <c r="I555" s="212"/>
      <c r="J555" s="213">
        <f>ROUND(I555*H555,2)</f>
        <v>0</v>
      </c>
      <c r="K555" s="209" t="s">
        <v>197</v>
      </c>
      <c r="L555" s="47"/>
      <c r="M555" s="214" t="s">
        <v>19</v>
      </c>
      <c r="N555" s="215" t="s">
        <v>46</v>
      </c>
      <c r="O555" s="87"/>
      <c r="P555" s="216">
        <f>O555*H555</f>
        <v>0</v>
      </c>
      <c r="Q555" s="216">
        <v>0.00029</v>
      </c>
      <c r="R555" s="216">
        <f>Q555*H555</f>
        <v>0.01661468</v>
      </c>
      <c r="S555" s="216">
        <v>0</v>
      </c>
      <c r="T555" s="217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18" t="s">
        <v>310</v>
      </c>
      <c r="AT555" s="218" t="s">
        <v>139</v>
      </c>
      <c r="AU555" s="218" t="s">
        <v>85</v>
      </c>
      <c r="AY555" s="20" t="s">
        <v>136</v>
      </c>
      <c r="BE555" s="219">
        <f>IF(N555="základní",J555,0)</f>
        <v>0</v>
      </c>
      <c r="BF555" s="219">
        <f>IF(N555="snížená",J555,0)</f>
        <v>0</v>
      </c>
      <c r="BG555" s="219">
        <f>IF(N555="zákl. přenesená",J555,0)</f>
        <v>0</v>
      </c>
      <c r="BH555" s="219">
        <f>IF(N555="sníž. přenesená",J555,0)</f>
        <v>0</v>
      </c>
      <c r="BI555" s="219">
        <f>IF(N555="nulová",J555,0)</f>
        <v>0</v>
      </c>
      <c r="BJ555" s="20" t="s">
        <v>83</v>
      </c>
      <c r="BK555" s="219">
        <f>ROUND(I555*H555,2)</f>
        <v>0</v>
      </c>
      <c r="BL555" s="20" t="s">
        <v>310</v>
      </c>
      <c r="BM555" s="218" t="s">
        <v>2196</v>
      </c>
    </row>
    <row r="556" s="2" customFormat="1">
      <c r="A556" s="41"/>
      <c r="B556" s="42"/>
      <c r="C556" s="43"/>
      <c r="D556" s="220" t="s">
        <v>145</v>
      </c>
      <c r="E556" s="43"/>
      <c r="F556" s="221" t="s">
        <v>2197</v>
      </c>
      <c r="G556" s="43"/>
      <c r="H556" s="43"/>
      <c r="I556" s="222"/>
      <c r="J556" s="43"/>
      <c r="K556" s="43"/>
      <c r="L556" s="47"/>
      <c r="M556" s="223"/>
      <c r="N556" s="224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20" t="s">
        <v>145</v>
      </c>
      <c r="AU556" s="20" t="s">
        <v>85</v>
      </c>
    </row>
    <row r="557" s="2" customFormat="1">
      <c r="A557" s="41"/>
      <c r="B557" s="42"/>
      <c r="C557" s="43"/>
      <c r="D557" s="225" t="s">
        <v>146</v>
      </c>
      <c r="E557" s="43"/>
      <c r="F557" s="226" t="s">
        <v>2198</v>
      </c>
      <c r="G557" s="43"/>
      <c r="H557" s="43"/>
      <c r="I557" s="222"/>
      <c r="J557" s="43"/>
      <c r="K557" s="43"/>
      <c r="L557" s="47"/>
      <c r="M557" s="223"/>
      <c r="N557" s="224"/>
      <c r="O557" s="87"/>
      <c r="P557" s="87"/>
      <c r="Q557" s="87"/>
      <c r="R557" s="87"/>
      <c r="S557" s="87"/>
      <c r="T557" s="88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T557" s="20" t="s">
        <v>146</v>
      </c>
      <c r="AU557" s="20" t="s">
        <v>85</v>
      </c>
    </row>
    <row r="558" s="15" customFormat="1">
      <c r="A558" s="15"/>
      <c r="B558" s="254"/>
      <c r="C558" s="255"/>
      <c r="D558" s="220" t="s">
        <v>201</v>
      </c>
      <c r="E558" s="256" t="s">
        <v>19</v>
      </c>
      <c r="F558" s="257" t="s">
        <v>2143</v>
      </c>
      <c r="G558" s="255"/>
      <c r="H558" s="256" t="s">
        <v>19</v>
      </c>
      <c r="I558" s="258"/>
      <c r="J558" s="255"/>
      <c r="K558" s="255"/>
      <c r="L558" s="259"/>
      <c r="M558" s="260"/>
      <c r="N558" s="261"/>
      <c r="O558" s="261"/>
      <c r="P558" s="261"/>
      <c r="Q558" s="261"/>
      <c r="R558" s="261"/>
      <c r="S558" s="261"/>
      <c r="T558" s="262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63" t="s">
        <v>201</v>
      </c>
      <c r="AU558" s="263" t="s">
        <v>85</v>
      </c>
      <c r="AV558" s="15" t="s">
        <v>83</v>
      </c>
      <c r="AW558" s="15" t="s">
        <v>35</v>
      </c>
      <c r="AX558" s="15" t="s">
        <v>75</v>
      </c>
      <c r="AY558" s="263" t="s">
        <v>136</v>
      </c>
    </row>
    <row r="559" s="13" customFormat="1">
      <c r="A559" s="13"/>
      <c r="B559" s="232"/>
      <c r="C559" s="233"/>
      <c r="D559" s="220" t="s">
        <v>201</v>
      </c>
      <c r="E559" s="234" t="s">
        <v>19</v>
      </c>
      <c r="F559" s="235" t="s">
        <v>2144</v>
      </c>
      <c r="G559" s="233"/>
      <c r="H559" s="236">
        <v>24.843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2" t="s">
        <v>201</v>
      </c>
      <c r="AU559" s="242" t="s">
        <v>85</v>
      </c>
      <c r="AV559" s="13" t="s">
        <v>85</v>
      </c>
      <c r="AW559" s="13" t="s">
        <v>35</v>
      </c>
      <c r="AX559" s="13" t="s">
        <v>75</v>
      </c>
      <c r="AY559" s="242" t="s">
        <v>136</v>
      </c>
    </row>
    <row r="560" s="13" customFormat="1">
      <c r="A560" s="13"/>
      <c r="B560" s="232"/>
      <c r="C560" s="233"/>
      <c r="D560" s="220" t="s">
        <v>201</v>
      </c>
      <c r="E560" s="234" t="s">
        <v>19</v>
      </c>
      <c r="F560" s="235" t="s">
        <v>2145</v>
      </c>
      <c r="G560" s="233"/>
      <c r="H560" s="236">
        <v>-2.2789999999999999</v>
      </c>
      <c r="I560" s="237"/>
      <c r="J560" s="233"/>
      <c r="K560" s="233"/>
      <c r="L560" s="238"/>
      <c r="M560" s="239"/>
      <c r="N560" s="240"/>
      <c r="O560" s="240"/>
      <c r="P560" s="240"/>
      <c r="Q560" s="240"/>
      <c r="R560" s="240"/>
      <c r="S560" s="240"/>
      <c r="T560" s="241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2" t="s">
        <v>201</v>
      </c>
      <c r="AU560" s="242" t="s">
        <v>85</v>
      </c>
      <c r="AV560" s="13" t="s">
        <v>85</v>
      </c>
      <c r="AW560" s="13" t="s">
        <v>35</v>
      </c>
      <c r="AX560" s="13" t="s">
        <v>75</v>
      </c>
      <c r="AY560" s="242" t="s">
        <v>136</v>
      </c>
    </row>
    <row r="561" s="15" customFormat="1">
      <c r="A561" s="15"/>
      <c r="B561" s="254"/>
      <c r="C561" s="255"/>
      <c r="D561" s="220" t="s">
        <v>201</v>
      </c>
      <c r="E561" s="256" t="s">
        <v>19</v>
      </c>
      <c r="F561" s="257" t="s">
        <v>2039</v>
      </c>
      <c r="G561" s="255"/>
      <c r="H561" s="256" t="s">
        <v>19</v>
      </c>
      <c r="I561" s="258"/>
      <c r="J561" s="255"/>
      <c r="K561" s="255"/>
      <c r="L561" s="259"/>
      <c r="M561" s="260"/>
      <c r="N561" s="261"/>
      <c r="O561" s="261"/>
      <c r="P561" s="261"/>
      <c r="Q561" s="261"/>
      <c r="R561" s="261"/>
      <c r="S561" s="261"/>
      <c r="T561" s="262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3" t="s">
        <v>201</v>
      </c>
      <c r="AU561" s="263" t="s">
        <v>85</v>
      </c>
      <c r="AV561" s="15" t="s">
        <v>83</v>
      </c>
      <c r="AW561" s="15" t="s">
        <v>35</v>
      </c>
      <c r="AX561" s="15" t="s">
        <v>75</v>
      </c>
      <c r="AY561" s="263" t="s">
        <v>136</v>
      </c>
    </row>
    <row r="562" s="15" customFormat="1">
      <c r="A562" s="15"/>
      <c r="B562" s="254"/>
      <c r="C562" s="255"/>
      <c r="D562" s="220" t="s">
        <v>201</v>
      </c>
      <c r="E562" s="256" t="s">
        <v>19</v>
      </c>
      <c r="F562" s="257" t="s">
        <v>2146</v>
      </c>
      <c r="G562" s="255"/>
      <c r="H562" s="256" t="s">
        <v>19</v>
      </c>
      <c r="I562" s="258"/>
      <c r="J562" s="255"/>
      <c r="K562" s="255"/>
      <c r="L562" s="259"/>
      <c r="M562" s="260"/>
      <c r="N562" s="261"/>
      <c r="O562" s="261"/>
      <c r="P562" s="261"/>
      <c r="Q562" s="261"/>
      <c r="R562" s="261"/>
      <c r="S562" s="261"/>
      <c r="T562" s="262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3" t="s">
        <v>201</v>
      </c>
      <c r="AU562" s="263" t="s">
        <v>85</v>
      </c>
      <c r="AV562" s="15" t="s">
        <v>83</v>
      </c>
      <c r="AW562" s="15" t="s">
        <v>35</v>
      </c>
      <c r="AX562" s="15" t="s">
        <v>75</v>
      </c>
      <c r="AY562" s="263" t="s">
        <v>136</v>
      </c>
    </row>
    <row r="563" s="13" customFormat="1">
      <c r="A563" s="13"/>
      <c r="B563" s="232"/>
      <c r="C563" s="233"/>
      <c r="D563" s="220" t="s">
        <v>201</v>
      </c>
      <c r="E563" s="234" t="s">
        <v>19</v>
      </c>
      <c r="F563" s="235" t="s">
        <v>2147</v>
      </c>
      <c r="G563" s="233"/>
      <c r="H563" s="236">
        <v>28.452000000000002</v>
      </c>
      <c r="I563" s="237"/>
      <c r="J563" s="233"/>
      <c r="K563" s="233"/>
      <c r="L563" s="238"/>
      <c r="M563" s="239"/>
      <c r="N563" s="240"/>
      <c r="O563" s="240"/>
      <c r="P563" s="240"/>
      <c r="Q563" s="240"/>
      <c r="R563" s="240"/>
      <c r="S563" s="240"/>
      <c r="T563" s="24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2" t="s">
        <v>201</v>
      </c>
      <c r="AU563" s="242" t="s">
        <v>85</v>
      </c>
      <c r="AV563" s="13" t="s">
        <v>85</v>
      </c>
      <c r="AW563" s="13" t="s">
        <v>35</v>
      </c>
      <c r="AX563" s="13" t="s">
        <v>75</v>
      </c>
      <c r="AY563" s="242" t="s">
        <v>136</v>
      </c>
    </row>
    <row r="564" s="13" customFormat="1">
      <c r="A564" s="13"/>
      <c r="B564" s="232"/>
      <c r="C564" s="233"/>
      <c r="D564" s="220" t="s">
        <v>201</v>
      </c>
      <c r="E564" s="234" t="s">
        <v>19</v>
      </c>
      <c r="F564" s="235" t="s">
        <v>2148</v>
      </c>
      <c r="G564" s="233"/>
      <c r="H564" s="236">
        <v>9.3599999999999994</v>
      </c>
      <c r="I564" s="237"/>
      <c r="J564" s="233"/>
      <c r="K564" s="233"/>
      <c r="L564" s="238"/>
      <c r="M564" s="239"/>
      <c r="N564" s="240"/>
      <c r="O564" s="240"/>
      <c r="P564" s="240"/>
      <c r="Q564" s="240"/>
      <c r="R564" s="240"/>
      <c r="S564" s="240"/>
      <c r="T564" s="24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2" t="s">
        <v>201</v>
      </c>
      <c r="AU564" s="242" t="s">
        <v>85</v>
      </c>
      <c r="AV564" s="13" t="s">
        <v>85</v>
      </c>
      <c r="AW564" s="13" t="s">
        <v>35</v>
      </c>
      <c r="AX564" s="13" t="s">
        <v>75</v>
      </c>
      <c r="AY564" s="242" t="s">
        <v>136</v>
      </c>
    </row>
    <row r="565" s="13" customFormat="1">
      <c r="A565" s="13"/>
      <c r="B565" s="232"/>
      <c r="C565" s="233"/>
      <c r="D565" s="220" t="s">
        <v>201</v>
      </c>
      <c r="E565" s="234" t="s">
        <v>19</v>
      </c>
      <c r="F565" s="235" t="s">
        <v>2149</v>
      </c>
      <c r="G565" s="233"/>
      <c r="H565" s="236">
        <v>-1.8180000000000001</v>
      </c>
      <c r="I565" s="237"/>
      <c r="J565" s="233"/>
      <c r="K565" s="233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201</v>
      </c>
      <c r="AU565" s="242" t="s">
        <v>85</v>
      </c>
      <c r="AV565" s="13" t="s">
        <v>85</v>
      </c>
      <c r="AW565" s="13" t="s">
        <v>35</v>
      </c>
      <c r="AX565" s="13" t="s">
        <v>75</v>
      </c>
      <c r="AY565" s="242" t="s">
        <v>136</v>
      </c>
    </row>
    <row r="566" s="13" customFormat="1">
      <c r="A566" s="13"/>
      <c r="B566" s="232"/>
      <c r="C566" s="233"/>
      <c r="D566" s="220" t="s">
        <v>201</v>
      </c>
      <c r="E566" s="234" t="s">
        <v>19</v>
      </c>
      <c r="F566" s="235" t="s">
        <v>2150</v>
      </c>
      <c r="G566" s="233"/>
      <c r="H566" s="236">
        <v>-5.6699999999999999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2" t="s">
        <v>201</v>
      </c>
      <c r="AU566" s="242" t="s">
        <v>85</v>
      </c>
      <c r="AV566" s="13" t="s">
        <v>85</v>
      </c>
      <c r="AW566" s="13" t="s">
        <v>35</v>
      </c>
      <c r="AX566" s="13" t="s">
        <v>75</v>
      </c>
      <c r="AY566" s="242" t="s">
        <v>136</v>
      </c>
    </row>
    <row r="567" s="13" customFormat="1">
      <c r="A567" s="13"/>
      <c r="B567" s="232"/>
      <c r="C567" s="233"/>
      <c r="D567" s="220" t="s">
        <v>201</v>
      </c>
      <c r="E567" s="234" t="s">
        <v>19</v>
      </c>
      <c r="F567" s="235" t="s">
        <v>2151</v>
      </c>
      <c r="G567" s="233"/>
      <c r="H567" s="236">
        <v>3.5099999999999998</v>
      </c>
      <c r="I567" s="237"/>
      <c r="J567" s="233"/>
      <c r="K567" s="233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201</v>
      </c>
      <c r="AU567" s="242" t="s">
        <v>85</v>
      </c>
      <c r="AV567" s="13" t="s">
        <v>85</v>
      </c>
      <c r="AW567" s="13" t="s">
        <v>35</v>
      </c>
      <c r="AX567" s="13" t="s">
        <v>75</v>
      </c>
      <c r="AY567" s="242" t="s">
        <v>136</v>
      </c>
    </row>
    <row r="568" s="13" customFormat="1">
      <c r="A568" s="13"/>
      <c r="B568" s="232"/>
      <c r="C568" s="233"/>
      <c r="D568" s="220" t="s">
        <v>201</v>
      </c>
      <c r="E568" s="234" t="s">
        <v>19</v>
      </c>
      <c r="F568" s="235" t="s">
        <v>2152</v>
      </c>
      <c r="G568" s="233"/>
      <c r="H568" s="236">
        <v>-1.8899999999999999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2" t="s">
        <v>201</v>
      </c>
      <c r="AU568" s="242" t="s">
        <v>85</v>
      </c>
      <c r="AV568" s="13" t="s">
        <v>85</v>
      </c>
      <c r="AW568" s="13" t="s">
        <v>35</v>
      </c>
      <c r="AX568" s="13" t="s">
        <v>75</v>
      </c>
      <c r="AY568" s="242" t="s">
        <v>136</v>
      </c>
    </row>
    <row r="569" s="13" customFormat="1">
      <c r="A569" s="13"/>
      <c r="B569" s="232"/>
      <c r="C569" s="233"/>
      <c r="D569" s="220" t="s">
        <v>201</v>
      </c>
      <c r="E569" s="234" t="s">
        <v>19</v>
      </c>
      <c r="F569" s="235" t="s">
        <v>2153</v>
      </c>
      <c r="G569" s="233"/>
      <c r="H569" s="236">
        <v>0.85099999999999998</v>
      </c>
      <c r="I569" s="237"/>
      <c r="J569" s="233"/>
      <c r="K569" s="233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201</v>
      </c>
      <c r="AU569" s="242" t="s">
        <v>85</v>
      </c>
      <c r="AV569" s="13" t="s">
        <v>85</v>
      </c>
      <c r="AW569" s="13" t="s">
        <v>35</v>
      </c>
      <c r="AX569" s="13" t="s">
        <v>75</v>
      </c>
      <c r="AY569" s="242" t="s">
        <v>136</v>
      </c>
    </row>
    <row r="570" s="15" customFormat="1">
      <c r="A570" s="15"/>
      <c r="B570" s="254"/>
      <c r="C570" s="255"/>
      <c r="D570" s="220" t="s">
        <v>201</v>
      </c>
      <c r="E570" s="256" t="s">
        <v>19</v>
      </c>
      <c r="F570" s="257" t="s">
        <v>2042</v>
      </c>
      <c r="G570" s="255"/>
      <c r="H570" s="256" t="s">
        <v>19</v>
      </c>
      <c r="I570" s="258"/>
      <c r="J570" s="255"/>
      <c r="K570" s="255"/>
      <c r="L570" s="259"/>
      <c r="M570" s="260"/>
      <c r="N570" s="261"/>
      <c r="O570" s="261"/>
      <c r="P570" s="261"/>
      <c r="Q570" s="261"/>
      <c r="R570" s="261"/>
      <c r="S570" s="261"/>
      <c r="T570" s="262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3" t="s">
        <v>201</v>
      </c>
      <c r="AU570" s="263" t="s">
        <v>85</v>
      </c>
      <c r="AV570" s="15" t="s">
        <v>83</v>
      </c>
      <c r="AW570" s="15" t="s">
        <v>35</v>
      </c>
      <c r="AX570" s="15" t="s">
        <v>75</v>
      </c>
      <c r="AY570" s="263" t="s">
        <v>136</v>
      </c>
    </row>
    <row r="571" s="13" customFormat="1">
      <c r="A571" s="13"/>
      <c r="B571" s="232"/>
      <c r="C571" s="233"/>
      <c r="D571" s="220" t="s">
        <v>201</v>
      </c>
      <c r="E571" s="234" t="s">
        <v>19</v>
      </c>
      <c r="F571" s="235" t="s">
        <v>2154</v>
      </c>
      <c r="G571" s="233"/>
      <c r="H571" s="236">
        <v>21.829999999999998</v>
      </c>
      <c r="I571" s="237"/>
      <c r="J571" s="233"/>
      <c r="K571" s="233"/>
      <c r="L571" s="238"/>
      <c r="M571" s="239"/>
      <c r="N571" s="240"/>
      <c r="O571" s="240"/>
      <c r="P571" s="240"/>
      <c r="Q571" s="240"/>
      <c r="R571" s="240"/>
      <c r="S571" s="240"/>
      <c r="T571" s="24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2" t="s">
        <v>201</v>
      </c>
      <c r="AU571" s="242" t="s">
        <v>85</v>
      </c>
      <c r="AV571" s="13" t="s">
        <v>85</v>
      </c>
      <c r="AW571" s="13" t="s">
        <v>35</v>
      </c>
      <c r="AX571" s="13" t="s">
        <v>75</v>
      </c>
      <c r="AY571" s="242" t="s">
        <v>136</v>
      </c>
    </row>
    <row r="572" s="13" customFormat="1">
      <c r="A572" s="13"/>
      <c r="B572" s="232"/>
      <c r="C572" s="233"/>
      <c r="D572" s="220" t="s">
        <v>201</v>
      </c>
      <c r="E572" s="234" t="s">
        <v>19</v>
      </c>
      <c r="F572" s="235" t="s">
        <v>2155</v>
      </c>
      <c r="G572" s="233"/>
      <c r="H572" s="236">
        <v>-1.845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201</v>
      </c>
      <c r="AU572" s="242" t="s">
        <v>85</v>
      </c>
      <c r="AV572" s="13" t="s">
        <v>85</v>
      </c>
      <c r="AW572" s="13" t="s">
        <v>35</v>
      </c>
      <c r="AX572" s="13" t="s">
        <v>75</v>
      </c>
      <c r="AY572" s="242" t="s">
        <v>136</v>
      </c>
    </row>
    <row r="573" s="13" customFormat="1">
      <c r="A573" s="13"/>
      <c r="B573" s="232"/>
      <c r="C573" s="233"/>
      <c r="D573" s="220" t="s">
        <v>201</v>
      </c>
      <c r="E573" s="234" t="s">
        <v>19</v>
      </c>
      <c r="F573" s="235" t="s">
        <v>2156</v>
      </c>
      <c r="G573" s="233"/>
      <c r="H573" s="236">
        <v>1.1499999999999999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201</v>
      </c>
      <c r="AU573" s="242" t="s">
        <v>85</v>
      </c>
      <c r="AV573" s="13" t="s">
        <v>85</v>
      </c>
      <c r="AW573" s="13" t="s">
        <v>35</v>
      </c>
      <c r="AX573" s="13" t="s">
        <v>75</v>
      </c>
      <c r="AY573" s="242" t="s">
        <v>136</v>
      </c>
    </row>
    <row r="574" s="13" customFormat="1">
      <c r="A574" s="13"/>
      <c r="B574" s="232"/>
      <c r="C574" s="233"/>
      <c r="D574" s="220" t="s">
        <v>201</v>
      </c>
      <c r="E574" s="234" t="s">
        <v>19</v>
      </c>
      <c r="F574" s="235" t="s">
        <v>2157</v>
      </c>
      <c r="G574" s="233"/>
      <c r="H574" s="236">
        <v>13.608000000000001</v>
      </c>
      <c r="I574" s="237"/>
      <c r="J574" s="233"/>
      <c r="K574" s="233"/>
      <c r="L574" s="238"/>
      <c r="M574" s="239"/>
      <c r="N574" s="240"/>
      <c r="O574" s="240"/>
      <c r="P574" s="240"/>
      <c r="Q574" s="240"/>
      <c r="R574" s="240"/>
      <c r="S574" s="240"/>
      <c r="T574" s="24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2" t="s">
        <v>201</v>
      </c>
      <c r="AU574" s="242" t="s">
        <v>85</v>
      </c>
      <c r="AV574" s="13" t="s">
        <v>85</v>
      </c>
      <c r="AW574" s="13" t="s">
        <v>35</v>
      </c>
      <c r="AX574" s="13" t="s">
        <v>75</v>
      </c>
      <c r="AY574" s="242" t="s">
        <v>136</v>
      </c>
    </row>
    <row r="575" s="13" customFormat="1">
      <c r="A575" s="13"/>
      <c r="B575" s="232"/>
      <c r="C575" s="233"/>
      <c r="D575" s="220" t="s">
        <v>201</v>
      </c>
      <c r="E575" s="234" t="s">
        <v>19</v>
      </c>
      <c r="F575" s="235" t="s">
        <v>2158</v>
      </c>
      <c r="G575" s="233"/>
      <c r="H575" s="236">
        <v>-4.2000000000000002</v>
      </c>
      <c r="I575" s="237"/>
      <c r="J575" s="233"/>
      <c r="K575" s="233"/>
      <c r="L575" s="238"/>
      <c r="M575" s="239"/>
      <c r="N575" s="240"/>
      <c r="O575" s="240"/>
      <c r="P575" s="240"/>
      <c r="Q575" s="240"/>
      <c r="R575" s="240"/>
      <c r="S575" s="240"/>
      <c r="T575" s="24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2" t="s">
        <v>201</v>
      </c>
      <c r="AU575" s="242" t="s">
        <v>85</v>
      </c>
      <c r="AV575" s="13" t="s">
        <v>85</v>
      </c>
      <c r="AW575" s="13" t="s">
        <v>35</v>
      </c>
      <c r="AX575" s="13" t="s">
        <v>75</v>
      </c>
      <c r="AY575" s="242" t="s">
        <v>136</v>
      </c>
    </row>
    <row r="576" s="13" customFormat="1">
      <c r="A576" s="13"/>
      <c r="B576" s="232"/>
      <c r="C576" s="233"/>
      <c r="D576" s="220" t="s">
        <v>201</v>
      </c>
      <c r="E576" s="234" t="s">
        <v>19</v>
      </c>
      <c r="F576" s="235" t="s">
        <v>2159</v>
      </c>
      <c r="G576" s="233"/>
      <c r="H576" s="236">
        <v>3.9729999999999999</v>
      </c>
      <c r="I576" s="237"/>
      <c r="J576" s="233"/>
      <c r="K576" s="233"/>
      <c r="L576" s="238"/>
      <c r="M576" s="239"/>
      <c r="N576" s="240"/>
      <c r="O576" s="240"/>
      <c r="P576" s="240"/>
      <c r="Q576" s="240"/>
      <c r="R576" s="240"/>
      <c r="S576" s="240"/>
      <c r="T576" s="24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2" t="s">
        <v>201</v>
      </c>
      <c r="AU576" s="242" t="s">
        <v>85</v>
      </c>
      <c r="AV576" s="13" t="s">
        <v>85</v>
      </c>
      <c r="AW576" s="13" t="s">
        <v>35</v>
      </c>
      <c r="AX576" s="13" t="s">
        <v>75</v>
      </c>
      <c r="AY576" s="242" t="s">
        <v>136</v>
      </c>
    </row>
    <row r="577" s="13" customFormat="1">
      <c r="A577" s="13"/>
      <c r="B577" s="232"/>
      <c r="C577" s="233"/>
      <c r="D577" s="220" t="s">
        <v>201</v>
      </c>
      <c r="E577" s="234" t="s">
        <v>19</v>
      </c>
      <c r="F577" s="235" t="s">
        <v>2160</v>
      </c>
      <c r="G577" s="233"/>
      <c r="H577" s="236">
        <v>-5.6699999999999999</v>
      </c>
      <c r="I577" s="237"/>
      <c r="J577" s="233"/>
      <c r="K577" s="233"/>
      <c r="L577" s="238"/>
      <c r="M577" s="239"/>
      <c r="N577" s="240"/>
      <c r="O577" s="240"/>
      <c r="P577" s="240"/>
      <c r="Q577" s="240"/>
      <c r="R577" s="240"/>
      <c r="S577" s="240"/>
      <c r="T577" s="24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2" t="s">
        <v>201</v>
      </c>
      <c r="AU577" s="242" t="s">
        <v>85</v>
      </c>
      <c r="AV577" s="13" t="s">
        <v>85</v>
      </c>
      <c r="AW577" s="13" t="s">
        <v>35</v>
      </c>
      <c r="AX577" s="13" t="s">
        <v>75</v>
      </c>
      <c r="AY577" s="242" t="s">
        <v>136</v>
      </c>
    </row>
    <row r="578" s="13" customFormat="1">
      <c r="A578" s="13"/>
      <c r="B578" s="232"/>
      <c r="C578" s="233"/>
      <c r="D578" s="220" t="s">
        <v>201</v>
      </c>
      <c r="E578" s="234" t="s">
        <v>19</v>
      </c>
      <c r="F578" s="235" t="s">
        <v>2161</v>
      </c>
      <c r="G578" s="233"/>
      <c r="H578" s="236">
        <v>2.552</v>
      </c>
      <c r="I578" s="237"/>
      <c r="J578" s="233"/>
      <c r="K578" s="233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201</v>
      </c>
      <c r="AU578" s="242" t="s">
        <v>85</v>
      </c>
      <c r="AV578" s="13" t="s">
        <v>85</v>
      </c>
      <c r="AW578" s="13" t="s">
        <v>35</v>
      </c>
      <c r="AX578" s="13" t="s">
        <v>75</v>
      </c>
      <c r="AY578" s="242" t="s">
        <v>136</v>
      </c>
    </row>
    <row r="579" s="15" customFormat="1">
      <c r="A579" s="15"/>
      <c r="B579" s="254"/>
      <c r="C579" s="255"/>
      <c r="D579" s="220" t="s">
        <v>201</v>
      </c>
      <c r="E579" s="256" t="s">
        <v>19</v>
      </c>
      <c r="F579" s="257" t="s">
        <v>2162</v>
      </c>
      <c r="G579" s="255"/>
      <c r="H579" s="256" t="s">
        <v>19</v>
      </c>
      <c r="I579" s="258"/>
      <c r="J579" s="255"/>
      <c r="K579" s="255"/>
      <c r="L579" s="259"/>
      <c r="M579" s="260"/>
      <c r="N579" s="261"/>
      <c r="O579" s="261"/>
      <c r="P579" s="261"/>
      <c r="Q579" s="261"/>
      <c r="R579" s="261"/>
      <c r="S579" s="261"/>
      <c r="T579" s="262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63" t="s">
        <v>201</v>
      </c>
      <c r="AU579" s="263" t="s">
        <v>85</v>
      </c>
      <c r="AV579" s="15" t="s">
        <v>83</v>
      </c>
      <c r="AW579" s="15" t="s">
        <v>35</v>
      </c>
      <c r="AX579" s="15" t="s">
        <v>75</v>
      </c>
      <c r="AY579" s="263" t="s">
        <v>136</v>
      </c>
    </row>
    <row r="580" s="13" customFormat="1">
      <c r="A580" s="13"/>
      <c r="B580" s="232"/>
      <c r="C580" s="233"/>
      <c r="D580" s="220" t="s">
        <v>201</v>
      </c>
      <c r="E580" s="234" t="s">
        <v>19</v>
      </c>
      <c r="F580" s="235" t="s">
        <v>2163</v>
      </c>
      <c r="G580" s="233"/>
      <c r="H580" s="236">
        <v>3.6480000000000001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2" t="s">
        <v>201</v>
      </c>
      <c r="AU580" s="242" t="s">
        <v>85</v>
      </c>
      <c r="AV580" s="13" t="s">
        <v>85</v>
      </c>
      <c r="AW580" s="13" t="s">
        <v>35</v>
      </c>
      <c r="AX580" s="13" t="s">
        <v>75</v>
      </c>
      <c r="AY580" s="242" t="s">
        <v>136</v>
      </c>
    </row>
    <row r="581" s="15" customFormat="1">
      <c r="A581" s="15"/>
      <c r="B581" s="254"/>
      <c r="C581" s="255"/>
      <c r="D581" s="220" t="s">
        <v>201</v>
      </c>
      <c r="E581" s="256" t="s">
        <v>19</v>
      </c>
      <c r="F581" s="257" t="s">
        <v>2164</v>
      </c>
      <c r="G581" s="255"/>
      <c r="H581" s="256" t="s">
        <v>19</v>
      </c>
      <c r="I581" s="258"/>
      <c r="J581" s="255"/>
      <c r="K581" s="255"/>
      <c r="L581" s="259"/>
      <c r="M581" s="260"/>
      <c r="N581" s="261"/>
      <c r="O581" s="261"/>
      <c r="P581" s="261"/>
      <c r="Q581" s="261"/>
      <c r="R581" s="261"/>
      <c r="S581" s="261"/>
      <c r="T581" s="262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3" t="s">
        <v>201</v>
      </c>
      <c r="AU581" s="263" t="s">
        <v>85</v>
      </c>
      <c r="AV581" s="15" t="s">
        <v>83</v>
      </c>
      <c r="AW581" s="15" t="s">
        <v>35</v>
      </c>
      <c r="AX581" s="15" t="s">
        <v>75</v>
      </c>
      <c r="AY581" s="263" t="s">
        <v>136</v>
      </c>
    </row>
    <row r="582" s="13" customFormat="1">
      <c r="A582" s="13"/>
      <c r="B582" s="232"/>
      <c r="C582" s="233"/>
      <c r="D582" s="220" t="s">
        <v>201</v>
      </c>
      <c r="E582" s="234" t="s">
        <v>19</v>
      </c>
      <c r="F582" s="235" t="s">
        <v>2165</v>
      </c>
      <c r="G582" s="233"/>
      <c r="H582" s="236">
        <v>-33.113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2" t="s">
        <v>201</v>
      </c>
      <c r="AU582" s="242" t="s">
        <v>85</v>
      </c>
      <c r="AV582" s="13" t="s">
        <v>85</v>
      </c>
      <c r="AW582" s="13" t="s">
        <v>35</v>
      </c>
      <c r="AX582" s="13" t="s">
        <v>75</v>
      </c>
      <c r="AY582" s="242" t="s">
        <v>136</v>
      </c>
    </row>
    <row r="583" s="14" customFormat="1">
      <c r="A583" s="14"/>
      <c r="B583" s="243"/>
      <c r="C583" s="244"/>
      <c r="D583" s="220" t="s">
        <v>201</v>
      </c>
      <c r="E583" s="245" t="s">
        <v>19</v>
      </c>
      <c r="F583" s="246" t="s">
        <v>205</v>
      </c>
      <c r="G583" s="244"/>
      <c r="H583" s="247">
        <v>57.292000000000002</v>
      </c>
      <c r="I583" s="248"/>
      <c r="J583" s="244"/>
      <c r="K583" s="244"/>
      <c r="L583" s="249"/>
      <c r="M583" s="250"/>
      <c r="N583" s="251"/>
      <c r="O583" s="251"/>
      <c r="P583" s="251"/>
      <c r="Q583" s="251"/>
      <c r="R583" s="251"/>
      <c r="S583" s="251"/>
      <c r="T583" s="252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3" t="s">
        <v>201</v>
      </c>
      <c r="AU583" s="253" t="s">
        <v>85</v>
      </c>
      <c r="AV583" s="14" t="s">
        <v>163</v>
      </c>
      <c r="AW583" s="14" t="s">
        <v>35</v>
      </c>
      <c r="AX583" s="14" t="s">
        <v>83</v>
      </c>
      <c r="AY583" s="253" t="s">
        <v>136</v>
      </c>
    </row>
    <row r="584" s="12" customFormat="1" ht="25.92" customHeight="1">
      <c r="A584" s="12"/>
      <c r="B584" s="191"/>
      <c r="C584" s="192"/>
      <c r="D584" s="193" t="s">
        <v>74</v>
      </c>
      <c r="E584" s="194" t="s">
        <v>1615</v>
      </c>
      <c r="F584" s="194" t="s">
        <v>1616</v>
      </c>
      <c r="G584" s="192"/>
      <c r="H584" s="192"/>
      <c r="I584" s="195"/>
      <c r="J584" s="196">
        <f>BK584</f>
        <v>0</v>
      </c>
      <c r="K584" s="192"/>
      <c r="L584" s="197"/>
      <c r="M584" s="198"/>
      <c r="N584" s="199"/>
      <c r="O584" s="199"/>
      <c r="P584" s="200">
        <f>SUM(P585:P600)</f>
        <v>0</v>
      </c>
      <c r="Q584" s="199"/>
      <c r="R584" s="200">
        <f>SUM(R585:R600)</f>
        <v>0</v>
      </c>
      <c r="S584" s="199"/>
      <c r="T584" s="201">
        <f>SUM(T585:T600)</f>
        <v>0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202" t="s">
        <v>163</v>
      </c>
      <c r="AT584" s="203" t="s">
        <v>74</v>
      </c>
      <c r="AU584" s="203" t="s">
        <v>75</v>
      </c>
      <c r="AY584" s="202" t="s">
        <v>136</v>
      </c>
      <c r="BK584" s="204">
        <f>SUM(BK585:BK600)</f>
        <v>0</v>
      </c>
    </row>
    <row r="585" s="2" customFormat="1" ht="16.5" customHeight="1">
      <c r="A585" s="41"/>
      <c r="B585" s="42"/>
      <c r="C585" s="207" t="s">
        <v>747</v>
      </c>
      <c r="D585" s="207" t="s">
        <v>139</v>
      </c>
      <c r="E585" s="208" t="s">
        <v>2199</v>
      </c>
      <c r="F585" s="209" t="s">
        <v>2200</v>
      </c>
      <c r="G585" s="210" t="s">
        <v>1620</v>
      </c>
      <c r="H585" s="211">
        <v>7</v>
      </c>
      <c r="I585" s="212"/>
      <c r="J585" s="213">
        <f>ROUND(I585*H585,2)</f>
        <v>0</v>
      </c>
      <c r="K585" s="209" t="s">
        <v>197</v>
      </c>
      <c r="L585" s="47"/>
      <c r="M585" s="214" t="s">
        <v>19</v>
      </c>
      <c r="N585" s="215" t="s">
        <v>46</v>
      </c>
      <c r="O585" s="87"/>
      <c r="P585" s="216">
        <f>O585*H585</f>
        <v>0</v>
      </c>
      <c r="Q585" s="216">
        <v>0</v>
      </c>
      <c r="R585" s="216">
        <f>Q585*H585</f>
        <v>0</v>
      </c>
      <c r="S585" s="216">
        <v>0</v>
      </c>
      <c r="T585" s="217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18" t="s">
        <v>1621</v>
      </c>
      <c r="AT585" s="218" t="s">
        <v>139</v>
      </c>
      <c r="AU585" s="218" t="s">
        <v>83</v>
      </c>
      <c r="AY585" s="20" t="s">
        <v>136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20" t="s">
        <v>83</v>
      </c>
      <c r="BK585" s="219">
        <f>ROUND(I585*H585,2)</f>
        <v>0</v>
      </c>
      <c r="BL585" s="20" t="s">
        <v>1621</v>
      </c>
      <c r="BM585" s="218" t="s">
        <v>2201</v>
      </c>
    </row>
    <row r="586" s="2" customFormat="1">
      <c r="A586" s="41"/>
      <c r="B586" s="42"/>
      <c r="C586" s="43"/>
      <c r="D586" s="220" t="s">
        <v>145</v>
      </c>
      <c r="E586" s="43"/>
      <c r="F586" s="221" t="s">
        <v>2202</v>
      </c>
      <c r="G586" s="43"/>
      <c r="H586" s="43"/>
      <c r="I586" s="222"/>
      <c r="J586" s="43"/>
      <c r="K586" s="43"/>
      <c r="L586" s="47"/>
      <c r="M586" s="223"/>
      <c r="N586" s="224"/>
      <c r="O586" s="87"/>
      <c r="P586" s="87"/>
      <c r="Q586" s="87"/>
      <c r="R586" s="87"/>
      <c r="S586" s="87"/>
      <c r="T586" s="88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20" t="s">
        <v>145</v>
      </c>
      <c r="AU586" s="20" t="s">
        <v>83</v>
      </c>
    </row>
    <row r="587" s="2" customFormat="1">
      <c r="A587" s="41"/>
      <c r="B587" s="42"/>
      <c r="C587" s="43"/>
      <c r="D587" s="225" t="s">
        <v>146</v>
      </c>
      <c r="E587" s="43"/>
      <c r="F587" s="226" t="s">
        <v>2203</v>
      </c>
      <c r="G587" s="43"/>
      <c r="H587" s="43"/>
      <c r="I587" s="222"/>
      <c r="J587" s="43"/>
      <c r="K587" s="43"/>
      <c r="L587" s="47"/>
      <c r="M587" s="223"/>
      <c r="N587" s="224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146</v>
      </c>
      <c r="AU587" s="20" t="s">
        <v>83</v>
      </c>
    </row>
    <row r="588" s="15" customFormat="1">
      <c r="A588" s="15"/>
      <c r="B588" s="254"/>
      <c r="C588" s="255"/>
      <c r="D588" s="220" t="s">
        <v>201</v>
      </c>
      <c r="E588" s="256" t="s">
        <v>19</v>
      </c>
      <c r="F588" s="257" t="s">
        <v>2204</v>
      </c>
      <c r="G588" s="255"/>
      <c r="H588" s="256" t="s">
        <v>19</v>
      </c>
      <c r="I588" s="258"/>
      <c r="J588" s="255"/>
      <c r="K588" s="255"/>
      <c r="L588" s="259"/>
      <c r="M588" s="260"/>
      <c r="N588" s="261"/>
      <c r="O588" s="261"/>
      <c r="P588" s="261"/>
      <c r="Q588" s="261"/>
      <c r="R588" s="261"/>
      <c r="S588" s="261"/>
      <c r="T588" s="262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3" t="s">
        <v>201</v>
      </c>
      <c r="AU588" s="263" t="s">
        <v>83</v>
      </c>
      <c r="AV588" s="15" t="s">
        <v>83</v>
      </c>
      <c r="AW588" s="15" t="s">
        <v>35</v>
      </c>
      <c r="AX588" s="15" t="s">
        <v>75</v>
      </c>
      <c r="AY588" s="263" t="s">
        <v>136</v>
      </c>
    </row>
    <row r="589" s="13" customFormat="1">
      <c r="A589" s="13"/>
      <c r="B589" s="232"/>
      <c r="C589" s="233"/>
      <c r="D589" s="220" t="s">
        <v>201</v>
      </c>
      <c r="E589" s="234" t="s">
        <v>19</v>
      </c>
      <c r="F589" s="235" t="s">
        <v>233</v>
      </c>
      <c r="G589" s="233"/>
      <c r="H589" s="236">
        <v>6</v>
      </c>
      <c r="I589" s="237"/>
      <c r="J589" s="233"/>
      <c r="K589" s="233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201</v>
      </c>
      <c r="AU589" s="242" t="s">
        <v>83</v>
      </c>
      <c r="AV589" s="13" t="s">
        <v>85</v>
      </c>
      <c r="AW589" s="13" t="s">
        <v>35</v>
      </c>
      <c r="AX589" s="13" t="s">
        <v>75</v>
      </c>
      <c r="AY589" s="242" t="s">
        <v>136</v>
      </c>
    </row>
    <row r="590" s="15" customFormat="1">
      <c r="A590" s="15"/>
      <c r="B590" s="254"/>
      <c r="C590" s="255"/>
      <c r="D590" s="220" t="s">
        <v>201</v>
      </c>
      <c r="E590" s="256" t="s">
        <v>19</v>
      </c>
      <c r="F590" s="257" t="s">
        <v>2205</v>
      </c>
      <c r="G590" s="255"/>
      <c r="H590" s="256" t="s">
        <v>19</v>
      </c>
      <c r="I590" s="258"/>
      <c r="J590" s="255"/>
      <c r="K590" s="255"/>
      <c r="L590" s="259"/>
      <c r="M590" s="260"/>
      <c r="N590" s="261"/>
      <c r="O590" s="261"/>
      <c r="P590" s="261"/>
      <c r="Q590" s="261"/>
      <c r="R590" s="261"/>
      <c r="S590" s="261"/>
      <c r="T590" s="262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63" t="s">
        <v>201</v>
      </c>
      <c r="AU590" s="263" t="s">
        <v>83</v>
      </c>
      <c r="AV590" s="15" t="s">
        <v>83</v>
      </c>
      <c r="AW590" s="15" t="s">
        <v>35</v>
      </c>
      <c r="AX590" s="15" t="s">
        <v>75</v>
      </c>
      <c r="AY590" s="263" t="s">
        <v>136</v>
      </c>
    </row>
    <row r="591" s="13" customFormat="1">
      <c r="A591" s="13"/>
      <c r="B591" s="232"/>
      <c r="C591" s="233"/>
      <c r="D591" s="220" t="s">
        <v>201</v>
      </c>
      <c r="E591" s="234" t="s">
        <v>19</v>
      </c>
      <c r="F591" s="235" t="s">
        <v>83</v>
      </c>
      <c r="G591" s="233"/>
      <c r="H591" s="236">
        <v>1</v>
      </c>
      <c r="I591" s="237"/>
      <c r="J591" s="233"/>
      <c r="K591" s="233"/>
      <c r="L591" s="238"/>
      <c r="M591" s="239"/>
      <c r="N591" s="240"/>
      <c r="O591" s="240"/>
      <c r="P591" s="240"/>
      <c r="Q591" s="240"/>
      <c r="R591" s="240"/>
      <c r="S591" s="240"/>
      <c r="T591" s="241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2" t="s">
        <v>201</v>
      </c>
      <c r="AU591" s="242" t="s">
        <v>83</v>
      </c>
      <c r="AV591" s="13" t="s">
        <v>85</v>
      </c>
      <c r="AW591" s="13" t="s">
        <v>35</v>
      </c>
      <c r="AX591" s="13" t="s">
        <v>75</v>
      </c>
      <c r="AY591" s="242" t="s">
        <v>136</v>
      </c>
    </row>
    <row r="592" s="14" customFormat="1">
      <c r="A592" s="14"/>
      <c r="B592" s="243"/>
      <c r="C592" s="244"/>
      <c r="D592" s="220" t="s">
        <v>201</v>
      </c>
      <c r="E592" s="245" t="s">
        <v>19</v>
      </c>
      <c r="F592" s="246" t="s">
        <v>205</v>
      </c>
      <c r="G592" s="244"/>
      <c r="H592" s="247">
        <v>7</v>
      </c>
      <c r="I592" s="248"/>
      <c r="J592" s="244"/>
      <c r="K592" s="244"/>
      <c r="L592" s="249"/>
      <c r="M592" s="250"/>
      <c r="N592" s="251"/>
      <c r="O592" s="251"/>
      <c r="P592" s="251"/>
      <c r="Q592" s="251"/>
      <c r="R592" s="251"/>
      <c r="S592" s="251"/>
      <c r="T592" s="252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3" t="s">
        <v>201</v>
      </c>
      <c r="AU592" s="253" t="s">
        <v>83</v>
      </c>
      <c r="AV592" s="14" t="s">
        <v>163</v>
      </c>
      <c r="AW592" s="14" t="s">
        <v>35</v>
      </c>
      <c r="AX592" s="14" t="s">
        <v>83</v>
      </c>
      <c r="AY592" s="253" t="s">
        <v>136</v>
      </c>
    </row>
    <row r="593" s="2" customFormat="1" ht="21.75" customHeight="1">
      <c r="A593" s="41"/>
      <c r="B593" s="42"/>
      <c r="C593" s="207" t="s">
        <v>751</v>
      </c>
      <c r="D593" s="207" t="s">
        <v>139</v>
      </c>
      <c r="E593" s="208" t="s">
        <v>1618</v>
      </c>
      <c r="F593" s="209" t="s">
        <v>1619</v>
      </c>
      <c r="G593" s="210" t="s">
        <v>1620</v>
      </c>
      <c r="H593" s="211">
        <v>17</v>
      </c>
      <c r="I593" s="212"/>
      <c r="J593" s="213">
        <f>ROUND(I593*H593,2)</f>
        <v>0</v>
      </c>
      <c r="K593" s="209" t="s">
        <v>197</v>
      </c>
      <c r="L593" s="47"/>
      <c r="M593" s="214" t="s">
        <v>19</v>
      </c>
      <c r="N593" s="215" t="s">
        <v>46</v>
      </c>
      <c r="O593" s="87"/>
      <c r="P593" s="216">
        <f>O593*H593</f>
        <v>0</v>
      </c>
      <c r="Q593" s="216">
        <v>0</v>
      </c>
      <c r="R593" s="216">
        <f>Q593*H593</f>
        <v>0</v>
      </c>
      <c r="S593" s="216">
        <v>0</v>
      </c>
      <c r="T593" s="217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18" t="s">
        <v>1621</v>
      </c>
      <c r="AT593" s="218" t="s">
        <v>139</v>
      </c>
      <c r="AU593" s="218" t="s">
        <v>83</v>
      </c>
      <c r="AY593" s="20" t="s">
        <v>136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20" t="s">
        <v>83</v>
      </c>
      <c r="BK593" s="219">
        <f>ROUND(I593*H593,2)</f>
        <v>0</v>
      </c>
      <c r="BL593" s="20" t="s">
        <v>1621</v>
      </c>
      <c r="BM593" s="218" t="s">
        <v>2206</v>
      </c>
    </row>
    <row r="594" s="2" customFormat="1">
      <c r="A594" s="41"/>
      <c r="B594" s="42"/>
      <c r="C594" s="43"/>
      <c r="D594" s="220" t="s">
        <v>145</v>
      </c>
      <c r="E594" s="43"/>
      <c r="F594" s="221" t="s">
        <v>1623</v>
      </c>
      <c r="G594" s="43"/>
      <c r="H594" s="43"/>
      <c r="I594" s="222"/>
      <c r="J594" s="43"/>
      <c r="K594" s="43"/>
      <c r="L594" s="47"/>
      <c r="M594" s="223"/>
      <c r="N594" s="224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145</v>
      </c>
      <c r="AU594" s="20" t="s">
        <v>83</v>
      </c>
    </row>
    <row r="595" s="2" customFormat="1">
      <c r="A595" s="41"/>
      <c r="B595" s="42"/>
      <c r="C595" s="43"/>
      <c r="D595" s="225" t="s">
        <v>146</v>
      </c>
      <c r="E595" s="43"/>
      <c r="F595" s="226" t="s">
        <v>1624</v>
      </c>
      <c r="G595" s="43"/>
      <c r="H595" s="43"/>
      <c r="I595" s="222"/>
      <c r="J595" s="43"/>
      <c r="K595" s="43"/>
      <c r="L595" s="47"/>
      <c r="M595" s="223"/>
      <c r="N595" s="224"/>
      <c r="O595" s="87"/>
      <c r="P595" s="87"/>
      <c r="Q595" s="87"/>
      <c r="R595" s="87"/>
      <c r="S595" s="87"/>
      <c r="T595" s="88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0" t="s">
        <v>146</v>
      </c>
      <c r="AU595" s="20" t="s">
        <v>83</v>
      </c>
    </row>
    <row r="596" s="15" customFormat="1">
      <c r="A596" s="15"/>
      <c r="B596" s="254"/>
      <c r="C596" s="255"/>
      <c r="D596" s="220" t="s">
        <v>201</v>
      </c>
      <c r="E596" s="256" t="s">
        <v>19</v>
      </c>
      <c r="F596" s="257" t="s">
        <v>1625</v>
      </c>
      <c r="G596" s="255"/>
      <c r="H596" s="256" t="s">
        <v>19</v>
      </c>
      <c r="I596" s="258"/>
      <c r="J596" s="255"/>
      <c r="K596" s="255"/>
      <c r="L596" s="259"/>
      <c r="M596" s="260"/>
      <c r="N596" s="261"/>
      <c r="O596" s="261"/>
      <c r="P596" s="261"/>
      <c r="Q596" s="261"/>
      <c r="R596" s="261"/>
      <c r="S596" s="261"/>
      <c r="T596" s="262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3" t="s">
        <v>201</v>
      </c>
      <c r="AU596" s="263" t="s">
        <v>83</v>
      </c>
      <c r="AV596" s="15" t="s">
        <v>83</v>
      </c>
      <c r="AW596" s="15" t="s">
        <v>35</v>
      </c>
      <c r="AX596" s="15" t="s">
        <v>75</v>
      </c>
      <c r="AY596" s="263" t="s">
        <v>136</v>
      </c>
    </row>
    <row r="597" s="15" customFormat="1">
      <c r="A597" s="15"/>
      <c r="B597" s="254"/>
      <c r="C597" s="255"/>
      <c r="D597" s="220" t="s">
        <v>201</v>
      </c>
      <c r="E597" s="256" t="s">
        <v>19</v>
      </c>
      <c r="F597" s="257" t="s">
        <v>1626</v>
      </c>
      <c r="G597" s="255"/>
      <c r="H597" s="256" t="s">
        <v>19</v>
      </c>
      <c r="I597" s="258"/>
      <c r="J597" s="255"/>
      <c r="K597" s="255"/>
      <c r="L597" s="259"/>
      <c r="M597" s="260"/>
      <c r="N597" s="261"/>
      <c r="O597" s="261"/>
      <c r="P597" s="261"/>
      <c r="Q597" s="261"/>
      <c r="R597" s="261"/>
      <c r="S597" s="261"/>
      <c r="T597" s="262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3" t="s">
        <v>201</v>
      </c>
      <c r="AU597" s="263" t="s">
        <v>83</v>
      </c>
      <c r="AV597" s="15" t="s">
        <v>83</v>
      </c>
      <c r="AW597" s="15" t="s">
        <v>35</v>
      </c>
      <c r="AX597" s="15" t="s">
        <v>75</v>
      </c>
      <c r="AY597" s="263" t="s">
        <v>136</v>
      </c>
    </row>
    <row r="598" s="15" customFormat="1">
      <c r="A598" s="15"/>
      <c r="B598" s="254"/>
      <c r="C598" s="255"/>
      <c r="D598" s="220" t="s">
        <v>201</v>
      </c>
      <c r="E598" s="256" t="s">
        <v>19</v>
      </c>
      <c r="F598" s="257" t="s">
        <v>1627</v>
      </c>
      <c r="G598" s="255"/>
      <c r="H598" s="256" t="s">
        <v>19</v>
      </c>
      <c r="I598" s="258"/>
      <c r="J598" s="255"/>
      <c r="K598" s="255"/>
      <c r="L598" s="259"/>
      <c r="M598" s="260"/>
      <c r="N598" s="261"/>
      <c r="O598" s="261"/>
      <c r="P598" s="261"/>
      <c r="Q598" s="261"/>
      <c r="R598" s="261"/>
      <c r="S598" s="261"/>
      <c r="T598" s="262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3" t="s">
        <v>201</v>
      </c>
      <c r="AU598" s="263" t="s">
        <v>83</v>
      </c>
      <c r="AV598" s="15" t="s">
        <v>83</v>
      </c>
      <c r="AW598" s="15" t="s">
        <v>35</v>
      </c>
      <c r="AX598" s="15" t="s">
        <v>75</v>
      </c>
      <c r="AY598" s="263" t="s">
        <v>136</v>
      </c>
    </row>
    <row r="599" s="15" customFormat="1">
      <c r="A599" s="15"/>
      <c r="B599" s="254"/>
      <c r="C599" s="255"/>
      <c r="D599" s="220" t="s">
        <v>201</v>
      </c>
      <c r="E599" s="256" t="s">
        <v>19</v>
      </c>
      <c r="F599" s="257" t="s">
        <v>1628</v>
      </c>
      <c r="G599" s="255"/>
      <c r="H599" s="256" t="s">
        <v>19</v>
      </c>
      <c r="I599" s="258"/>
      <c r="J599" s="255"/>
      <c r="K599" s="255"/>
      <c r="L599" s="259"/>
      <c r="M599" s="260"/>
      <c r="N599" s="261"/>
      <c r="O599" s="261"/>
      <c r="P599" s="261"/>
      <c r="Q599" s="261"/>
      <c r="R599" s="261"/>
      <c r="S599" s="261"/>
      <c r="T599" s="262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3" t="s">
        <v>201</v>
      </c>
      <c r="AU599" s="263" t="s">
        <v>83</v>
      </c>
      <c r="AV599" s="15" t="s">
        <v>83</v>
      </c>
      <c r="AW599" s="15" t="s">
        <v>35</v>
      </c>
      <c r="AX599" s="15" t="s">
        <v>75</v>
      </c>
      <c r="AY599" s="263" t="s">
        <v>136</v>
      </c>
    </row>
    <row r="600" s="13" customFormat="1">
      <c r="A600" s="13"/>
      <c r="B600" s="232"/>
      <c r="C600" s="233"/>
      <c r="D600" s="220" t="s">
        <v>201</v>
      </c>
      <c r="E600" s="234" t="s">
        <v>19</v>
      </c>
      <c r="F600" s="235" t="s">
        <v>2207</v>
      </c>
      <c r="G600" s="233"/>
      <c r="H600" s="236">
        <v>17</v>
      </c>
      <c r="I600" s="237"/>
      <c r="J600" s="233"/>
      <c r="K600" s="233"/>
      <c r="L600" s="238"/>
      <c r="M600" s="285"/>
      <c r="N600" s="286"/>
      <c r="O600" s="286"/>
      <c r="P600" s="286"/>
      <c r="Q600" s="286"/>
      <c r="R600" s="286"/>
      <c r="S600" s="286"/>
      <c r="T600" s="287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201</v>
      </c>
      <c r="AU600" s="242" t="s">
        <v>83</v>
      </c>
      <c r="AV600" s="13" t="s">
        <v>85</v>
      </c>
      <c r="AW600" s="13" t="s">
        <v>35</v>
      </c>
      <c r="AX600" s="13" t="s">
        <v>83</v>
      </c>
      <c r="AY600" s="242" t="s">
        <v>136</v>
      </c>
    </row>
    <row r="601" s="2" customFormat="1" ht="6.96" customHeight="1">
      <c r="A601" s="41"/>
      <c r="B601" s="62"/>
      <c r="C601" s="63"/>
      <c r="D601" s="63"/>
      <c r="E601" s="63"/>
      <c r="F601" s="63"/>
      <c r="G601" s="63"/>
      <c r="H601" s="63"/>
      <c r="I601" s="63"/>
      <c r="J601" s="63"/>
      <c r="K601" s="63"/>
      <c r="L601" s="47"/>
      <c r="M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</sheetData>
  <sheetProtection sheet="1" autoFilter="0" formatColumns="0" formatRows="0" objects="1" scenarios="1" spinCount="100000" saltValue="g6TSW469k0lKgdpk6N0rkM+UMIOvU+f6a9NJf2gHubzIssmG1f6VBlSXeNTISO4FuseDwly9XKSoWBWUWUrWTQ==" hashValue="ASdF6wcSnQKHgfVTa2IP8UbnkC1jvqrnlHNSjTcSialUJ82GbzxcgZmVCS2XQSmH7jPN7HfZcCEmwI30AO1H9g==" algorithmName="SHA-512" password="CC2B"/>
  <autoFilter ref="C95:K600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1" r:id="rId1" display="https://podminky.urs.cz/item/CS_URS_2026_01/317168012"/>
    <hyperlink ref="F104" r:id="rId2" display="https://podminky.urs.cz/item/CS_URS_2026_01/342241131"/>
    <hyperlink ref="F111" r:id="rId3" display="https://podminky.urs.cz/item/CS_URS_2026_01/612131121"/>
    <hyperlink ref="F120" r:id="rId4" display="https://podminky.urs.cz/item/CS_URS_2026_01/612135101"/>
    <hyperlink ref="F128" r:id="rId5" display="https://podminky.urs.cz/item/CS_URS_2026_01/612321141"/>
    <hyperlink ref="F137" r:id="rId6" display="https://podminky.urs.cz/item/CS_URS_2026_01/631311115"/>
    <hyperlink ref="F145" r:id="rId7" display="https://podminky.urs.cz/item/CS_URS_2026_01/631319011"/>
    <hyperlink ref="F154" r:id="rId8" display="https://podminky.urs.cz/item/CS_URS_2026_01/962031132"/>
    <hyperlink ref="F161" r:id="rId9" display="https://podminky.urs.cz/item/CS_URS_2026_01/968072455"/>
    <hyperlink ref="F166" r:id="rId10" display="https://podminky.urs.cz/item/CS_URS_2026_01/974031143"/>
    <hyperlink ref="F174" r:id="rId11" display="https://podminky.urs.cz/item/CS_URS_2026_01/978059541"/>
    <hyperlink ref="F188" r:id="rId12" display="https://podminky.urs.cz/item/CS_URS_2026_01/997013213"/>
    <hyperlink ref="F191" r:id="rId13" display="https://podminky.urs.cz/item/CS_URS_2026_01/997013501"/>
    <hyperlink ref="F194" r:id="rId14" display="https://podminky.urs.cz/item/CS_URS_2026_01/997013509"/>
    <hyperlink ref="F198" r:id="rId15" display="https://podminky.urs.cz/item/CS_URS_2026_01/997013871"/>
    <hyperlink ref="F201" r:id="rId16" display="https://podminky.urs.cz/item/CS_URS_2026_01/997211611"/>
    <hyperlink ref="F205" r:id="rId17" display="https://podminky.urs.cz/item/CS_URS_2026_01/998018001"/>
    <hyperlink ref="F210" r:id="rId18" display="https://podminky.urs.cz/item/CS_URS_2026_01/721174043"/>
    <hyperlink ref="F215" r:id="rId19" display="https://podminky.urs.cz/item/CS_URS_2026_01/721194105"/>
    <hyperlink ref="F218" r:id="rId20" display="https://podminky.urs.cz/item/CS_URS_2026_01/721290111"/>
    <hyperlink ref="F223" r:id="rId21" display="https://podminky.urs.cz/item/CS_URS_2026_01/998721122"/>
    <hyperlink ref="F227" r:id="rId22" display="https://podminky.urs.cz/item/CS_URS_2026_01/722174021"/>
    <hyperlink ref="F235" r:id="rId23" display="https://podminky.urs.cz/item/CS_URS_2026_01/722179191"/>
    <hyperlink ref="F238" r:id="rId24" display="https://podminky.urs.cz/item/CS_URS_2026_01/722179192"/>
    <hyperlink ref="F241" r:id="rId25" display="https://podminky.urs.cz/item/CS_URS_2026_01/722181241"/>
    <hyperlink ref="F249" r:id="rId26" display="https://podminky.urs.cz/item/CS_URS_2026_01/722220151"/>
    <hyperlink ref="F252" r:id="rId27" display="https://podminky.urs.cz/item/CS_URS_2026_01/722290246"/>
    <hyperlink ref="F260" r:id="rId28" display="https://podminky.urs.cz/item/CS_URS_2026_01/998722122"/>
    <hyperlink ref="F264" r:id="rId29" display="https://podminky.urs.cz/item/CS_URS_2026_01/725110814"/>
    <hyperlink ref="F267" r:id="rId30" display="https://podminky.urs.cz/item/CS_URS_2026_01/725210821"/>
    <hyperlink ref="F270" r:id="rId31" display="https://podminky.urs.cz/item/CS_URS_2026_01/725810811"/>
    <hyperlink ref="F273" r:id="rId32" display="https://podminky.urs.cz/item/CS_URS_2026_01/725820801"/>
    <hyperlink ref="F276" r:id="rId33" display="https://podminky.urs.cz/item/CS_URS_2026_01/725860811"/>
    <hyperlink ref="F279" r:id="rId34" display="https://podminky.urs.cz/item/CS_URS_2026_01/725112022"/>
    <hyperlink ref="F283" r:id="rId35" display="https://podminky.urs.cz/item/CS_URS_2026_01/725119131"/>
    <hyperlink ref="F288" r:id="rId36" display="https://podminky.urs.cz/item/CS_URS_2026_01/725819401"/>
    <hyperlink ref="F294" r:id="rId37" display="https://podminky.urs.cz/item/CS_URS_2026_01/725211601"/>
    <hyperlink ref="F297" r:id="rId38" display="https://podminky.urs.cz/item/CS_URS_2026_01/725231203"/>
    <hyperlink ref="F300" r:id="rId39" display="https://podminky.urs.cz/item/CS_URS_2026_01/725822611"/>
    <hyperlink ref="F303" r:id="rId40" display="https://podminky.urs.cz/item/CS_URS_2026_01/725823111"/>
    <hyperlink ref="F306" r:id="rId41" display="https://podminky.urs.cz/item/CS_URS_2026_01/725861102"/>
    <hyperlink ref="F309" r:id="rId42" display="https://podminky.urs.cz/item/CS_URS_2026_01/998725122"/>
    <hyperlink ref="F313" r:id="rId43" display="https://podminky.urs.cz/item/CS_URS_2026_01/735118110"/>
    <hyperlink ref="F317" r:id="rId44" display="https://podminky.urs.cz/item/CS_URS_2026_01/735151821"/>
    <hyperlink ref="F320" r:id="rId45" display="https://podminky.urs.cz/item/CS_URS_2026_01/735191910"/>
    <hyperlink ref="F324" r:id="rId46" display="https://podminky.urs.cz/item/CS_URS_2026_01/735192923"/>
    <hyperlink ref="F327" r:id="rId47" display="https://podminky.urs.cz/item/CS_URS_2026_01/735494811"/>
    <hyperlink ref="F332" r:id="rId48" display="https://podminky.urs.cz/item/CS_URS_2026_01/766660903"/>
    <hyperlink ref="F344" r:id="rId49" display="https://podminky.urs.cz/item/CS_URS_2026_01/766691914"/>
    <hyperlink ref="F349" r:id="rId50" display="https://podminky.urs.cz/item/CS_URS_2026_01/998766122"/>
    <hyperlink ref="F353" r:id="rId51" display="https://podminky.urs.cz/item/CS_URS_2026_01/771121011"/>
    <hyperlink ref="F363" r:id="rId52" display="https://podminky.urs.cz/item/CS_URS_2021_01/771574263"/>
    <hyperlink ref="F374" r:id="rId53" display="https://podminky.urs.cz/item/CS_URS_2026_01/771591112"/>
    <hyperlink ref="F384" r:id="rId54" display="https://podminky.urs.cz/item/CS_URS_2026_01/771591115"/>
    <hyperlink ref="F392" r:id="rId55" display="https://podminky.urs.cz/item/CS_URS_2026_01/771591241"/>
    <hyperlink ref="F395" r:id="rId56" display="https://podminky.urs.cz/item/CS_URS_2026_01/771591264"/>
    <hyperlink ref="F403" r:id="rId57" display="https://podminky.urs.cz/item/CS_URS_2026_01/771592011"/>
    <hyperlink ref="F411" r:id="rId58" display="https://podminky.urs.cz/item/CS_URS_2026_01/998771122"/>
    <hyperlink ref="F415" r:id="rId59" display="https://podminky.urs.cz/item/CS_URS_2026_01/781121011"/>
    <hyperlink ref="F431" r:id="rId60" display="https://podminky.urs.cz/item/CS_URS_2021_01/781474112"/>
    <hyperlink ref="F439" r:id="rId61" display="https://podminky.urs.cz/item/CS_URS_2026_01/781495115"/>
    <hyperlink ref="F443" r:id="rId62" display="https://podminky.urs.cz/item/CS_URS_2026_01/781495211"/>
    <hyperlink ref="F448" r:id="rId63" display="https://podminky.urs.cz/item/CS_URS_2026_01/998781122"/>
    <hyperlink ref="F452" r:id="rId64" display="https://podminky.urs.cz/item/CS_URS_2026_01/783314203"/>
    <hyperlink ref="F458" r:id="rId65" display="https://podminky.urs.cz/item/CS_URS_2026_01/783315101"/>
    <hyperlink ref="F464" r:id="rId66" display="https://podminky.urs.cz/item/CS_URS_2026_01/783317101"/>
    <hyperlink ref="F471" r:id="rId67" display="https://podminky.urs.cz/item/CS_URS_2026_01/784121001"/>
    <hyperlink ref="F502" r:id="rId68" display="https://podminky.urs.cz/item/CS_URS_2026_01/784121011"/>
    <hyperlink ref="F533" r:id="rId69" display="https://podminky.urs.cz/item/CS_URS_2026_01/784171101"/>
    <hyperlink ref="F546" r:id="rId70" display="https://podminky.urs.cz/item/CS_URS_2026_01/784171111"/>
    <hyperlink ref="F557" r:id="rId71" display="https://podminky.urs.cz/item/CS_URS_2026_01/784211101"/>
    <hyperlink ref="F587" r:id="rId72" display="https://podminky.urs.cz/item/CS_URS_2026_01/HZS2222"/>
    <hyperlink ref="F595" r:id="rId73" display="https://podminky.urs.cz/item/CS_URS_2026_01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4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2208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04883632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Jakub Vilingr</v>
      </c>
      <c r="F24" s="41"/>
      <c r="G24" s="41"/>
      <c r="H24" s="41"/>
      <c r="I24" s="135" t="s">
        <v>29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ROUND((SUM(BE81:BE151)),  2)</f>
        <v>0</v>
      </c>
      <c r="G33" s="41"/>
      <c r="H33" s="41"/>
      <c r="I33" s="151">
        <v>0.20999999999999999</v>
      </c>
      <c r="J33" s="150">
        <f>ROUND(((SUM(BE81:BE151))*I33),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ROUND((SUM(BF81:BF151)),  2)</f>
        <v>0</v>
      </c>
      <c r="G34" s="41"/>
      <c r="H34" s="41"/>
      <c r="I34" s="151">
        <v>0.12</v>
      </c>
      <c r="J34" s="150">
        <f>ROUND(((SUM(BF81:BF151))*I34),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ROUND((SUM(BG81:BG151)),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ROUND((SUM(BH81:BH151)),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ROUND((SUM(BI81:BI151)),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D.1.4e - Silnoproudá elektrotechnika (Výtah, WC 2.NP)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Jakub Vilingr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177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2209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122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ZŠ a MŠ Okružní 1580/57, Aš - stavební úpravy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114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D.1.4e - Silnoproudá elektrotechnika (Výtah, WC 2.NP)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Aš</v>
      </c>
      <c r="G75" s="43"/>
      <c r="H75" s="43"/>
      <c r="I75" s="35" t="s">
        <v>23</v>
      </c>
      <c r="J75" s="75" t="str">
        <f>IF(J12="","",J12)</f>
        <v>29. 1. 2026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Město Aš</v>
      </c>
      <c r="G77" s="43"/>
      <c r="H77" s="43"/>
      <c r="I77" s="35" t="s">
        <v>32</v>
      </c>
      <c r="J77" s="39" t="str">
        <f>E21</f>
        <v>AVZ, Ing. Arch Václav Zůna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30</v>
      </c>
      <c r="D78" s="43"/>
      <c r="E78" s="43"/>
      <c r="F78" s="30" t="str">
        <f>IF(E18="","",E18)</f>
        <v>Vyplň údaj</v>
      </c>
      <c r="G78" s="43"/>
      <c r="H78" s="43"/>
      <c r="I78" s="35" t="s">
        <v>36</v>
      </c>
      <c r="J78" s="39" t="str">
        <f>E24</f>
        <v>Jakub Vilingr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123</v>
      </c>
      <c r="D80" s="183" t="s">
        <v>60</v>
      </c>
      <c r="E80" s="183" t="s">
        <v>56</v>
      </c>
      <c r="F80" s="183" t="s">
        <v>57</v>
      </c>
      <c r="G80" s="183" t="s">
        <v>124</v>
      </c>
      <c r="H80" s="183" t="s">
        <v>125</v>
      </c>
      <c r="I80" s="183" t="s">
        <v>126</v>
      </c>
      <c r="J80" s="183" t="s">
        <v>118</v>
      </c>
      <c r="K80" s="184" t="s">
        <v>127</v>
      </c>
      <c r="L80" s="185"/>
      <c r="M80" s="95" t="s">
        <v>19</v>
      </c>
      <c r="N80" s="96" t="s">
        <v>45</v>
      </c>
      <c r="O80" s="96" t="s">
        <v>128</v>
      </c>
      <c r="P80" s="96" t="s">
        <v>129</v>
      </c>
      <c r="Q80" s="96" t="s">
        <v>130</v>
      </c>
      <c r="R80" s="96" t="s">
        <v>131</v>
      </c>
      <c r="S80" s="96" t="s">
        <v>132</v>
      </c>
      <c r="T80" s="97" t="s">
        <v>133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134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74</v>
      </c>
      <c r="AU81" s="20" t="s">
        <v>119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74</v>
      </c>
      <c r="E82" s="194" t="s">
        <v>364</v>
      </c>
      <c r="F82" s="194" t="s">
        <v>365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85</v>
      </c>
      <c r="AT82" s="203" t="s">
        <v>74</v>
      </c>
      <c r="AU82" s="203" t="s">
        <v>75</v>
      </c>
      <c r="AY82" s="202" t="s">
        <v>136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74</v>
      </c>
      <c r="E83" s="205" t="s">
        <v>1632</v>
      </c>
      <c r="F83" s="205" t="s">
        <v>2210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SUM(P84:P151)</f>
        <v>0</v>
      </c>
      <c r="Q83" s="199"/>
      <c r="R83" s="200">
        <f>SUM(R84:R151)</f>
        <v>0</v>
      </c>
      <c r="S83" s="199"/>
      <c r="T83" s="201">
        <f>SUM(T84:T151)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85</v>
      </c>
      <c r="AT83" s="203" t="s">
        <v>74</v>
      </c>
      <c r="AU83" s="203" t="s">
        <v>83</v>
      </c>
      <c r="AY83" s="202" t="s">
        <v>136</v>
      </c>
      <c r="BK83" s="204">
        <f>SUM(BK84:BK151)</f>
        <v>0</v>
      </c>
    </row>
    <row r="84" s="2" customFormat="1" ht="24.15" customHeight="1">
      <c r="A84" s="41"/>
      <c r="B84" s="42"/>
      <c r="C84" s="264" t="s">
        <v>83</v>
      </c>
      <c r="D84" s="264" t="s">
        <v>263</v>
      </c>
      <c r="E84" s="265" t="s">
        <v>1634</v>
      </c>
      <c r="F84" s="266" t="s">
        <v>2211</v>
      </c>
      <c r="G84" s="267" t="s">
        <v>1636</v>
      </c>
      <c r="H84" s="268">
        <v>1</v>
      </c>
      <c r="I84" s="269"/>
      <c r="J84" s="270">
        <f>ROUND(I84*H84,2)</f>
        <v>0</v>
      </c>
      <c r="K84" s="266" t="s">
        <v>19</v>
      </c>
      <c r="L84" s="271"/>
      <c r="M84" s="272" t="s">
        <v>19</v>
      </c>
      <c r="N84" s="273" t="s">
        <v>46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409</v>
      </c>
      <c r="AT84" s="218" t="s">
        <v>263</v>
      </c>
      <c r="AU84" s="218" t="s">
        <v>85</v>
      </c>
      <c r="AY84" s="20" t="s">
        <v>136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310</v>
      </c>
      <c r="BM84" s="218" t="s">
        <v>2212</v>
      </c>
    </row>
    <row r="85" s="2" customFormat="1">
      <c r="A85" s="41"/>
      <c r="B85" s="42"/>
      <c r="C85" s="43"/>
      <c r="D85" s="220" t="s">
        <v>145</v>
      </c>
      <c r="E85" s="43"/>
      <c r="F85" s="221" t="s">
        <v>2211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145</v>
      </c>
      <c r="AU85" s="20" t="s">
        <v>85</v>
      </c>
    </row>
    <row r="86" s="2" customFormat="1" ht="24.15" customHeight="1">
      <c r="A86" s="41"/>
      <c r="B86" s="42"/>
      <c r="C86" s="264" t="s">
        <v>85</v>
      </c>
      <c r="D86" s="264" t="s">
        <v>263</v>
      </c>
      <c r="E86" s="265" t="s">
        <v>1638</v>
      </c>
      <c r="F86" s="266" t="s">
        <v>2213</v>
      </c>
      <c r="G86" s="267" t="s">
        <v>1636</v>
      </c>
      <c r="H86" s="268">
        <v>1</v>
      </c>
      <c r="I86" s="269"/>
      <c r="J86" s="270">
        <f>ROUND(I86*H86,2)</f>
        <v>0</v>
      </c>
      <c r="K86" s="266" t="s">
        <v>19</v>
      </c>
      <c r="L86" s="271"/>
      <c r="M86" s="272" t="s">
        <v>19</v>
      </c>
      <c r="N86" s="273" t="s">
        <v>46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409</v>
      </c>
      <c r="AT86" s="218" t="s">
        <v>263</v>
      </c>
      <c r="AU86" s="218" t="s">
        <v>85</v>
      </c>
      <c r="AY86" s="20" t="s">
        <v>136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83</v>
      </c>
      <c r="BK86" s="219">
        <f>ROUND(I86*H86,2)</f>
        <v>0</v>
      </c>
      <c r="BL86" s="20" t="s">
        <v>310</v>
      </c>
      <c r="BM86" s="218" t="s">
        <v>2214</v>
      </c>
    </row>
    <row r="87" s="2" customFormat="1">
      <c r="A87" s="41"/>
      <c r="B87" s="42"/>
      <c r="C87" s="43"/>
      <c r="D87" s="220" t="s">
        <v>145</v>
      </c>
      <c r="E87" s="43"/>
      <c r="F87" s="221" t="s">
        <v>2213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145</v>
      </c>
      <c r="AU87" s="20" t="s">
        <v>85</v>
      </c>
    </row>
    <row r="88" s="2" customFormat="1" ht="24.15" customHeight="1">
      <c r="A88" s="41"/>
      <c r="B88" s="42"/>
      <c r="C88" s="264" t="s">
        <v>155</v>
      </c>
      <c r="D88" s="264" t="s">
        <v>263</v>
      </c>
      <c r="E88" s="265" t="s">
        <v>1640</v>
      </c>
      <c r="F88" s="266" t="s">
        <v>2215</v>
      </c>
      <c r="G88" s="267" t="s">
        <v>1636</v>
      </c>
      <c r="H88" s="268">
        <v>1</v>
      </c>
      <c r="I88" s="269"/>
      <c r="J88" s="270">
        <f>ROUND(I88*H88,2)</f>
        <v>0</v>
      </c>
      <c r="K88" s="266" t="s">
        <v>19</v>
      </c>
      <c r="L88" s="271"/>
      <c r="M88" s="272" t="s">
        <v>19</v>
      </c>
      <c r="N88" s="273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409</v>
      </c>
      <c r="AT88" s="218" t="s">
        <v>263</v>
      </c>
      <c r="AU88" s="218" t="s">
        <v>85</v>
      </c>
      <c r="AY88" s="20" t="s">
        <v>136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310</v>
      </c>
      <c r="BM88" s="218" t="s">
        <v>2216</v>
      </c>
    </row>
    <row r="89" s="2" customFormat="1">
      <c r="A89" s="41"/>
      <c r="B89" s="42"/>
      <c r="C89" s="43"/>
      <c r="D89" s="220" t="s">
        <v>145</v>
      </c>
      <c r="E89" s="43"/>
      <c r="F89" s="221" t="s">
        <v>2215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145</v>
      </c>
      <c r="AU89" s="20" t="s">
        <v>85</v>
      </c>
    </row>
    <row r="90" s="2" customFormat="1" ht="24.15" customHeight="1">
      <c r="A90" s="41"/>
      <c r="B90" s="42"/>
      <c r="C90" s="264" t="s">
        <v>163</v>
      </c>
      <c r="D90" s="264" t="s">
        <v>263</v>
      </c>
      <c r="E90" s="265" t="s">
        <v>1642</v>
      </c>
      <c r="F90" s="266" t="s">
        <v>2217</v>
      </c>
      <c r="G90" s="267" t="s">
        <v>305</v>
      </c>
      <c r="H90" s="268">
        <v>57</v>
      </c>
      <c r="I90" s="269"/>
      <c r="J90" s="270">
        <f>ROUND(I90*H90,2)</f>
        <v>0</v>
      </c>
      <c r="K90" s="266" t="s">
        <v>19</v>
      </c>
      <c r="L90" s="271"/>
      <c r="M90" s="272" t="s">
        <v>19</v>
      </c>
      <c r="N90" s="273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409</v>
      </c>
      <c r="AT90" s="218" t="s">
        <v>263</v>
      </c>
      <c r="AU90" s="218" t="s">
        <v>85</v>
      </c>
      <c r="AY90" s="20" t="s">
        <v>136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310</v>
      </c>
      <c r="BM90" s="218" t="s">
        <v>2218</v>
      </c>
    </row>
    <row r="91" s="2" customFormat="1">
      <c r="A91" s="41"/>
      <c r="B91" s="42"/>
      <c r="C91" s="43"/>
      <c r="D91" s="220" t="s">
        <v>145</v>
      </c>
      <c r="E91" s="43"/>
      <c r="F91" s="221" t="s">
        <v>2217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145</v>
      </c>
      <c r="AU91" s="20" t="s">
        <v>85</v>
      </c>
    </row>
    <row r="92" s="2" customFormat="1" ht="24.15" customHeight="1">
      <c r="A92" s="41"/>
      <c r="B92" s="42"/>
      <c r="C92" s="264" t="s">
        <v>135</v>
      </c>
      <c r="D92" s="264" t="s">
        <v>263</v>
      </c>
      <c r="E92" s="265" t="s">
        <v>1645</v>
      </c>
      <c r="F92" s="266" t="s">
        <v>2219</v>
      </c>
      <c r="G92" s="267" t="s">
        <v>305</v>
      </c>
      <c r="H92" s="268">
        <v>55</v>
      </c>
      <c r="I92" s="269"/>
      <c r="J92" s="270">
        <f>ROUND(I92*H92,2)</f>
        <v>0</v>
      </c>
      <c r="K92" s="266" t="s">
        <v>19</v>
      </c>
      <c r="L92" s="271"/>
      <c r="M92" s="272" t="s">
        <v>19</v>
      </c>
      <c r="N92" s="273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409</v>
      </c>
      <c r="AT92" s="218" t="s">
        <v>263</v>
      </c>
      <c r="AU92" s="218" t="s">
        <v>85</v>
      </c>
      <c r="AY92" s="20" t="s">
        <v>136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310</v>
      </c>
      <c r="BM92" s="218" t="s">
        <v>2220</v>
      </c>
    </row>
    <row r="93" s="2" customFormat="1">
      <c r="A93" s="41"/>
      <c r="B93" s="42"/>
      <c r="C93" s="43"/>
      <c r="D93" s="220" t="s">
        <v>145</v>
      </c>
      <c r="E93" s="43"/>
      <c r="F93" s="221" t="s">
        <v>2219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145</v>
      </c>
      <c r="AU93" s="20" t="s">
        <v>85</v>
      </c>
    </row>
    <row r="94" s="2" customFormat="1" ht="24.15" customHeight="1">
      <c r="A94" s="41"/>
      <c r="B94" s="42"/>
      <c r="C94" s="264" t="s">
        <v>233</v>
      </c>
      <c r="D94" s="264" t="s">
        <v>263</v>
      </c>
      <c r="E94" s="265" t="s">
        <v>1648</v>
      </c>
      <c r="F94" s="266" t="s">
        <v>2221</v>
      </c>
      <c r="G94" s="267" t="s">
        <v>305</v>
      </c>
      <c r="H94" s="268">
        <v>291</v>
      </c>
      <c r="I94" s="269"/>
      <c r="J94" s="270">
        <f>ROUND(I94*H94,2)</f>
        <v>0</v>
      </c>
      <c r="K94" s="266" t="s">
        <v>19</v>
      </c>
      <c r="L94" s="271"/>
      <c r="M94" s="272" t="s">
        <v>19</v>
      </c>
      <c r="N94" s="273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409</v>
      </c>
      <c r="AT94" s="218" t="s">
        <v>263</v>
      </c>
      <c r="AU94" s="218" t="s">
        <v>85</v>
      </c>
      <c r="AY94" s="20" t="s">
        <v>136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310</v>
      </c>
      <c r="BM94" s="218" t="s">
        <v>2222</v>
      </c>
    </row>
    <row r="95" s="2" customFormat="1">
      <c r="A95" s="41"/>
      <c r="B95" s="42"/>
      <c r="C95" s="43"/>
      <c r="D95" s="220" t="s">
        <v>145</v>
      </c>
      <c r="E95" s="43"/>
      <c r="F95" s="221" t="s">
        <v>2221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145</v>
      </c>
      <c r="AU95" s="20" t="s">
        <v>85</v>
      </c>
    </row>
    <row r="96" s="2" customFormat="1" ht="24.15" customHeight="1">
      <c r="A96" s="41"/>
      <c r="B96" s="42"/>
      <c r="C96" s="264" t="s">
        <v>246</v>
      </c>
      <c r="D96" s="264" t="s">
        <v>263</v>
      </c>
      <c r="E96" s="265" t="s">
        <v>1650</v>
      </c>
      <c r="F96" s="266" t="s">
        <v>2223</v>
      </c>
      <c r="G96" s="267" t="s">
        <v>305</v>
      </c>
      <c r="H96" s="268">
        <v>19</v>
      </c>
      <c r="I96" s="269"/>
      <c r="J96" s="270">
        <f>ROUND(I96*H96,2)</f>
        <v>0</v>
      </c>
      <c r="K96" s="266" t="s">
        <v>19</v>
      </c>
      <c r="L96" s="271"/>
      <c r="M96" s="272" t="s">
        <v>19</v>
      </c>
      <c r="N96" s="273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409</v>
      </c>
      <c r="AT96" s="218" t="s">
        <v>263</v>
      </c>
      <c r="AU96" s="218" t="s">
        <v>85</v>
      </c>
      <c r="AY96" s="20" t="s">
        <v>136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310</v>
      </c>
      <c r="BM96" s="218" t="s">
        <v>2224</v>
      </c>
    </row>
    <row r="97" s="2" customFormat="1">
      <c r="A97" s="41"/>
      <c r="B97" s="42"/>
      <c r="C97" s="43"/>
      <c r="D97" s="220" t="s">
        <v>145</v>
      </c>
      <c r="E97" s="43"/>
      <c r="F97" s="221" t="s">
        <v>2223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145</v>
      </c>
      <c r="AU97" s="20" t="s">
        <v>85</v>
      </c>
    </row>
    <row r="98" s="2" customFormat="1" ht="16.5" customHeight="1">
      <c r="A98" s="41"/>
      <c r="B98" s="42"/>
      <c r="C98" s="264" t="s">
        <v>255</v>
      </c>
      <c r="D98" s="264" t="s">
        <v>263</v>
      </c>
      <c r="E98" s="265" t="s">
        <v>1652</v>
      </c>
      <c r="F98" s="266" t="s">
        <v>2225</v>
      </c>
      <c r="G98" s="267" t="s">
        <v>754</v>
      </c>
      <c r="H98" s="268">
        <v>3</v>
      </c>
      <c r="I98" s="269"/>
      <c r="J98" s="270">
        <f>ROUND(I98*H98,2)</f>
        <v>0</v>
      </c>
      <c r="K98" s="266" t="s">
        <v>19</v>
      </c>
      <c r="L98" s="271"/>
      <c r="M98" s="272" t="s">
        <v>19</v>
      </c>
      <c r="N98" s="273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409</v>
      </c>
      <c r="AT98" s="218" t="s">
        <v>263</v>
      </c>
      <c r="AU98" s="218" t="s">
        <v>85</v>
      </c>
      <c r="AY98" s="20" t="s">
        <v>136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310</v>
      </c>
      <c r="BM98" s="218" t="s">
        <v>2226</v>
      </c>
    </row>
    <row r="99" s="2" customFormat="1">
      <c r="A99" s="41"/>
      <c r="B99" s="42"/>
      <c r="C99" s="43"/>
      <c r="D99" s="220" t="s">
        <v>145</v>
      </c>
      <c r="E99" s="43"/>
      <c r="F99" s="221" t="s">
        <v>2225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145</v>
      </c>
      <c r="AU99" s="20" t="s">
        <v>85</v>
      </c>
    </row>
    <row r="100" s="2" customFormat="1" ht="16.5" customHeight="1">
      <c r="A100" s="41"/>
      <c r="B100" s="42"/>
      <c r="C100" s="264" t="s">
        <v>262</v>
      </c>
      <c r="D100" s="264" t="s">
        <v>263</v>
      </c>
      <c r="E100" s="265" t="s">
        <v>1654</v>
      </c>
      <c r="F100" s="266" t="s">
        <v>2227</v>
      </c>
      <c r="G100" s="267" t="s">
        <v>754</v>
      </c>
      <c r="H100" s="268">
        <v>1</v>
      </c>
      <c r="I100" s="269"/>
      <c r="J100" s="270">
        <f>ROUND(I100*H100,2)</f>
        <v>0</v>
      </c>
      <c r="K100" s="266" t="s">
        <v>19</v>
      </c>
      <c r="L100" s="271"/>
      <c r="M100" s="272" t="s">
        <v>19</v>
      </c>
      <c r="N100" s="273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409</v>
      </c>
      <c r="AT100" s="218" t="s">
        <v>263</v>
      </c>
      <c r="AU100" s="218" t="s">
        <v>85</v>
      </c>
      <c r="AY100" s="20" t="s">
        <v>136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310</v>
      </c>
      <c r="BM100" s="218" t="s">
        <v>2228</v>
      </c>
    </row>
    <row r="101" s="2" customFormat="1">
      <c r="A101" s="41"/>
      <c r="B101" s="42"/>
      <c r="C101" s="43"/>
      <c r="D101" s="220" t="s">
        <v>145</v>
      </c>
      <c r="E101" s="43"/>
      <c r="F101" s="221" t="s">
        <v>2227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145</v>
      </c>
      <c r="AU101" s="20" t="s">
        <v>85</v>
      </c>
    </row>
    <row r="102" s="2" customFormat="1" ht="16.5" customHeight="1">
      <c r="A102" s="41"/>
      <c r="B102" s="42"/>
      <c r="C102" s="264" t="s">
        <v>268</v>
      </c>
      <c r="D102" s="264" t="s">
        <v>263</v>
      </c>
      <c r="E102" s="265" t="s">
        <v>1656</v>
      </c>
      <c r="F102" s="266" t="s">
        <v>2229</v>
      </c>
      <c r="G102" s="267" t="s">
        <v>754</v>
      </c>
      <c r="H102" s="268">
        <v>1</v>
      </c>
      <c r="I102" s="269"/>
      <c r="J102" s="270">
        <f>ROUND(I102*H102,2)</f>
        <v>0</v>
      </c>
      <c r="K102" s="266" t="s">
        <v>19</v>
      </c>
      <c r="L102" s="271"/>
      <c r="M102" s="272" t="s">
        <v>19</v>
      </c>
      <c r="N102" s="273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409</v>
      </c>
      <c r="AT102" s="218" t="s">
        <v>263</v>
      </c>
      <c r="AU102" s="218" t="s">
        <v>85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310</v>
      </c>
      <c r="BM102" s="218" t="s">
        <v>2230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2229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85</v>
      </c>
    </row>
    <row r="104" s="2" customFormat="1" ht="16.5" customHeight="1">
      <c r="A104" s="41"/>
      <c r="B104" s="42"/>
      <c r="C104" s="264" t="s">
        <v>275</v>
      </c>
      <c r="D104" s="264" t="s">
        <v>263</v>
      </c>
      <c r="E104" s="265" t="s">
        <v>1658</v>
      </c>
      <c r="F104" s="266" t="s">
        <v>2231</v>
      </c>
      <c r="G104" s="267" t="s">
        <v>754</v>
      </c>
      <c r="H104" s="268">
        <v>1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409</v>
      </c>
      <c r="AT104" s="218" t="s">
        <v>263</v>
      </c>
      <c r="AU104" s="218" t="s">
        <v>85</v>
      </c>
      <c r="AY104" s="20" t="s">
        <v>136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310</v>
      </c>
      <c r="BM104" s="218" t="s">
        <v>2232</v>
      </c>
    </row>
    <row r="105" s="2" customFormat="1">
      <c r="A105" s="41"/>
      <c r="B105" s="42"/>
      <c r="C105" s="43"/>
      <c r="D105" s="220" t="s">
        <v>145</v>
      </c>
      <c r="E105" s="43"/>
      <c r="F105" s="221" t="s">
        <v>2231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145</v>
      </c>
      <c r="AU105" s="20" t="s">
        <v>85</v>
      </c>
    </row>
    <row r="106" s="2" customFormat="1" ht="16.5" customHeight="1">
      <c r="A106" s="41"/>
      <c r="B106" s="42"/>
      <c r="C106" s="264" t="s">
        <v>8</v>
      </c>
      <c r="D106" s="264" t="s">
        <v>263</v>
      </c>
      <c r="E106" s="265" t="s">
        <v>1660</v>
      </c>
      <c r="F106" s="266" t="s">
        <v>2233</v>
      </c>
      <c r="G106" s="267" t="s">
        <v>754</v>
      </c>
      <c r="H106" s="268">
        <v>3</v>
      </c>
      <c r="I106" s="269"/>
      <c r="J106" s="270">
        <f>ROUND(I106*H106,2)</f>
        <v>0</v>
      </c>
      <c r="K106" s="266" t="s">
        <v>19</v>
      </c>
      <c r="L106" s="271"/>
      <c r="M106" s="272" t="s">
        <v>19</v>
      </c>
      <c r="N106" s="273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409</v>
      </c>
      <c r="AT106" s="218" t="s">
        <v>263</v>
      </c>
      <c r="AU106" s="218" t="s">
        <v>85</v>
      </c>
      <c r="AY106" s="20" t="s">
        <v>136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310</v>
      </c>
      <c r="BM106" s="218" t="s">
        <v>2234</v>
      </c>
    </row>
    <row r="107" s="2" customFormat="1">
      <c r="A107" s="41"/>
      <c r="B107" s="42"/>
      <c r="C107" s="43"/>
      <c r="D107" s="220" t="s">
        <v>145</v>
      </c>
      <c r="E107" s="43"/>
      <c r="F107" s="221" t="s">
        <v>2233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145</v>
      </c>
      <c r="AU107" s="20" t="s">
        <v>85</v>
      </c>
    </row>
    <row r="108" s="2" customFormat="1" ht="16.5" customHeight="1">
      <c r="A108" s="41"/>
      <c r="B108" s="42"/>
      <c r="C108" s="264" t="s">
        <v>288</v>
      </c>
      <c r="D108" s="264" t="s">
        <v>263</v>
      </c>
      <c r="E108" s="265" t="s">
        <v>1662</v>
      </c>
      <c r="F108" s="266" t="s">
        <v>2235</v>
      </c>
      <c r="G108" s="267" t="s">
        <v>754</v>
      </c>
      <c r="H108" s="268">
        <v>1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409</v>
      </c>
      <c r="AT108" s="218" t="s">
        <v>263</v>
      </c>
      <c r="AU108" s="218" t="s">
        <v>85</v>
      </c>
      <c r="AY108" s="20" t="s">
        <v>136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310</v>
      </c>
      <c r="BM108" s="218" t="s">
        <v>2236</v>
      </c>
    </row>
    <row r="109" s="2" customFormat="1">
      <c r="A109" s="41"/>
      <c r="B109" s="42"/>
      <c r="C109" s="43"/>
      <c r="D109" s="220" t="s">
        <v>145</v>
      </c>
      <c r="E109" s="43"/>
      <c r="F109" s="221" t="s">
        <v>2235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145</v>
      </c>
      <c r="AU109" s="20" t="s">
        <v>85</v>
      </c>
    </row>
    <row r="110" s="2" customFormat="1" ht="37.8" customHeight="1">
      <c r="A110" s="41"/>
      <c r="B110" s="42"/>
      <c r="C110" s="264" t="s">
        <v>295</v>
      </c>
      <c r="D110" s="264" t="s">
        <v>263</v>
      </c>
      <c r="E110" s="265" t="s">
        <v>1664</v>
      </c>
      <c r="F110" s="266" t="s">
        <v>2237</v>
      </c>
      <c r="G110" s="267" t="s">
        <v>754</v>
      </c>
      <c r="H110" s="268">
        <v>2</v>
      </c>
      <c r="I110" s="269"/>
      <c r="J110" s="270">
        <f>ROUND(I110*H110,2)</f>
        <v>0</v>
      </c>
      <c r="K110" s="266" t="s">
        <v>19</v>
      </c>
      <c r="L110" s="271"/>
      <c r="M110" s="272" t="s">
        <v>19</v>
      </c>
      <c r="N110" s="273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409</v>
      </c>
      <c r="AT110" s="218" t="s">
        <v>263</v>
      </c>
      <c r="AU110" s="218" t="s">
        <v>85</v>
      </c>
      <c r="AY110" s="20" t="s">
        <v>136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310</v>
      </c>
      <c r="BM110" s="218" t="s">
        <v>2238</v>
      </c>
    </row>
    <row r="111" s="2" customFormat="1">
      <c r="A111" s="41"/>
      <c r="B111" s="42"/>
      <c r="C111" s="43"/>
      <c r="D111" s="220" t="s">
        <v>145</v>
      </c>
      <c r="E111" s="43"/>
      <c r="F111" s="221" t="s">
        <v>2237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145</v>
      </c>
      <c r="AU111" s="20" t="s">
        <v>85</v>
      </c>
    </row>
    <row r="112" s="2" customFormat="1" ht="24.15" customHeight="1">
      <c r="A112" s="41"/>
      <c r="B112" s="42"/>
      <c r="C112" s="264" t="s">
        <v>302</v>
      </c>
      <c r="D112" s="264" t="s">
        <v>263</v>
      </c>
      <c r="E112" s="265" t="s">
        <v>1666</v>
      </c>
      <c r="F112" s="266" t="s">
        <v>2239</v>
      </c>
      <c r="G112" s="267" t="s">
        <v>754</v>
      </c>
      <c r="H112" s="268">
        <v>2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409</v>
      </c>
      <c r="AT112" s="218" t="s">
        <v>263</v>
      </c>
      <c r="AU112" s="218" t="s">
        <v>85</v>
      </c>
      <c r="AY112" s="20" t="s">
        <v>136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310</v>
      </c>
      <c r="BM112" s="218" t="s">
        <v>2240</v>
      </c>
    </row>
    <row r="113" s="2" customFormat="1">
      <c r="A113" s="41"/>
      <c r="B113" s="42"/>
      <c r="C113" s="43"/>
      <c r="D113" s="220" t="s">
        <v>145</v>
      </c>
      <c r="E113" s="43"/>
      <c r="F113" s="221" t="s">
        <v>2239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145</v>
      </c>
      <c r="AU113" s="20" t="s">
        <v>85</v>
      </c>
    </row>
    <row r="114" s="2" customFormat="1" ht="24.15" customHeight="1">
      <c r="A114" s="41"/>
      <c r="B114" s="42"/>
      <c r="C114" s="264" t="s">
        <v>310</v>
      </c>
      <c r="D114" s="264" t="s">
        <v>263</v>
      </c>
      <c r="E114" s="265" t="s">
        <v>1668</v>
      </c>
      <c r="F114" s="266" t="s">
        <v>2241</v>
      </c>
      <c r="G114" s="267" t="s">
        <v>754</v>
      </c>
      <c r="H114" s="268">
        <v>4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409</v>
      </c>
      <c r="AT114" s="218" t="s">
        <v>263</v>
      </c>
      <c r="AU114" s="218" t="s">
        <v>85</v>
      </c>
      <c r="AY114" s="20" t="s">
        <v>136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310</v>
      </c>
      <c r="BM114" s="218" t="s">
        <v>2242</v>
      </c>
    </row>
    <row r="115" s="2" customFormat="1">
      <c r="A115" s="41"/>
      <c r="B115" s="42"/>
      <c r="C115" s="43"/>
      <c r="D115" s="220" t="s">
        <v>145</v>
      </c>
      <c r="E115" s="43"/>
      <c r="F115" s="221" t="s">
        <v>2241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145</v>
      </c>
      <c r="AU115" s="20" t="s">
        <v>85</v>
      </c>
    </row>
    <row r="116" s="2" customFormat="1" ht="24.15" customHeight="1">
      <c r="A116" s="41"/>
      <c r="B116" s="42"/>
      <c r="C116" s="264" t="s">
        <v>316</v>
      </c>
      <c r="D116" s="264" t="s">
        <v>263</v>
      </c>
      <c r="E116" s="265" t="s">
        <v>1670</v>
      </c>
      <c r="F116" s="266" t="s">
        <v>2243</v>
      </c>
      <c r="G116" s="267" t="s">
        <v>754</v>
      </c>
      <c r="H116" s="268">
        <v>3</v>
      </c>
      <c r="I116" s="269"/>
      <c r="J116" s="270">
        <f>ROUND(I116*H116,2)</f>
        <v>0</v>
      </c>
      <c r="K116" s="266" t="s">
        <v>19</v>
      </c>
      <c r="L116" s="271"/>
      <c r="M116" s="272" t="s">
        <v>19</v>
      </c>
      <c r="N116" s="273" t="s">
        <v>46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409</v>
      </c>
      <c r="AT116" s="218" t="s">
        <v>263</v>
      </c>
      <c r="AU116" s="218" t="s">
        <v>85</v>
      </c>
      <c r="AY116" s="20" t="s">
        <v>136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310</v>
      </c>
      <c r="BM116" s="218" t="s">
        <v>2244</v>
      </c>
    </row>
    <row r="117" s="2" customFormat="1">
      <c r="A117" s="41"/>
      <c r="B117" s="42"/>
      <c r="C117" s="43"/>
      <c r="D117" s="220" t="s">
        <v>145</v>
      </c>
      <c r="E117" s="43"/>
      <c r="F117" s="221" t="s">
        <v>2243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145</v>
      </c>
      <c r="AU117" s="20" t="s">
        <v>85</v>
      </c>
    </row>
    <row r="118" s="2" customFormat="1" ht="49.05" customHeight="1">
      <c r="A118" s="41"/>
      <c r="B118" s="42"/>
      <c r="C118" s="264" t="s">
        <v>323</v>
      </c>
      <c r="D118" s="264" t="s">
        <v>263</v>
      </c>
      <c r="E118" s="265" t="s">
        <v>1672</v>
      </c>
      <c r="F118" s="266" t="s">
        <v>2245</v>
      </c>
      <c r="G118" s="267" t="s">
        <v>754</v>
      </c>
      <c r="H118" s="268">
        <v>1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46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409</v>
      </c>
      <c r="AT118" s="218" t="s">
        <v>263</v>
      </c>
      <c r="AU118" s="218" t="s">
        <v>85</v>
      </c>
      <c r="AY118" s="20" t="s">
        <v>136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310</v>
      </c>
      <c r="BM118" s="218" t="s">
        <v>2246</v>
      </c>
    </row>
    <row r="119" s="2" customFormat="1">
      <c r="A119" s="41"/>
      <c r="B119" s="42"/>
      <c r="C119" s="43"/>
      <c r="D119" s="220" t="s">
        <v>145</v>
      </c>
      <c r="E119" s="43"/>
      <c r="F119" s="221" t="s">
        <v>2245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145</v>
      </c>
      <c r="AU119" s="20" t="s">
        <v>85</v>
      </c>
    </row>
    <row r="120" s="2" customFormat="1" ht="24.15" customHeight="1">
      <c r="A120" s="41"/>
      <c r="B120" s="42"/>
      <c r="C120" s="264" t="s">
        <v>332</v>
      </c>
      <c r="D120" s="264" t="s">
        <v>263</v>
      </c>
      <c r="E120" s="265" t="s">
        <v>1674</v>
      </c>
      <c r="F120" s="266" t="s">
        <v>2247</v>
      </c>
      <c r="G120" s="267" t="s">
        <v>754</v>
      </c>
      <c r="H120" s="268">
        <v>11</v>
      </c>
      <c r="I120" s="269"/>
      <c r="J120" s="270">
        <f>ROUND(I120*H120,2)</f>
        <v>0</v>
      </c>
      <c r="K120" s="266" t="s">
        <v>19</v>
      </c>
      <c r="L120" s="271"/>
      <c r="M120" s="272" t="s">
        <v>19</v>
      </c>
      <c r="N120" s="273" t="s">
        <v>46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409</v>
      </c>
      <c r="AT120" s="218" t="s">
        <v>263</v>
      </c>
      <c r="AU120" s="218" t="s">
        <v>85</v>
      </c>
      <c r="AY120" s="20" t="s">
        <v>136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310</v>
      </c>
      <c r="BM120" s="218" t="s">
        <v>2248</v>
      </c>
    </row>
    <row r="121" s="2" customFormat="1">
      <c r="A121" s="41"/>
      <c r="B121" s="42"/>
      <c r="C121" s="43"/>
      <c r="D121" s="220" t="s">
        <v>145</v>
      </c>
      <c r="E121" s="43"/>
      <c r="F121" s="221" t="s">
        <v>2247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145</v>
      </c>
      <c r="AU121" s="20" t="s">
        <v>85</v>
      </c>
    </row>
    <row r="122" s="2" customFormat="1" ht="24.15" customHeight="1">
      <c r="A122" s="41"/>
      <c r="B122" s="42"/>
      <c r="C122" s="264" t="s">
        <v>338</v>
      </c>
      <c r="D122" s="264" t="s">
        <v>263</v>
      </c>
      <c r="E122" s="265" t="s">
        <v>1676</v>
      </c>
      <c r="F122" s="266" t="s">
        <v>2249</v>
      </c>
      <c r="G122" s="267" t="s">
        <v>754</v>
      </c>
      <c r="H122" s="268">
        <v>8</v>
      </c>
      <c r="I122" s="269"/>
      <c r="J122" s="270">
        <f>ROUND(I122*H122,2)</f>
        <v>0</v>
      </c>
      <c r="K122" s="266" t="s">
        <v>19</v>
      </c>
      <c r="L122" s="271"/>
      <c r="M122" s="272" t="s">
        <v>19</v>
      </c>
      <c r="N122" s="273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409</v>
      </c>
      <c r="AT122" s="218" t="s">
        <v>263</v>
      </c>
      <c r="AU122" s="218" t="s">
        <v>85</v>
      </c>
      <c r="AY122" s="20" t="s">
        <v>136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310</v>
      </c>
      <c r="BM122" s="218" t="s">
        <v>2250</v>
      </c>
    </row>
    <row r="123" s="2" customFormat="1">
      <c r="A123" s="41"/>
      <c r="B123" s="42"/>
      <c r="C123" s="43"/>
      <c r="D123" s="220" t="s">
        <v>145</v>
      </c>
      <c r="E123" s="43"/>
      <c r="F123" s="221" t="s">
        <v>2249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145</v>
      </c>
      <c r="AU123" s="20" t="s">
        <v>85</v>
      </c>
    </row>
    <row r="124" s="2" customFormat="1" ht="24.15" customHeight="1">
      <c r="A124" s="41"/>
      <c r="B124" s="42"/>
      <c r="C124" s="264" t="s">
        <v>7</v>
      </c>
      <c r="D124" s="264" t="s">
        <v>263</v>
      </c>
      <c r="E124" s="265" t="s">
        <v>1678</v>
      </c>
      <c r="F124" s="266" t="s">
        <v>2251</v>
      </c>
      <c r="G124" s="267" t="s">
        <v>1636</v>
      </c>
      <c r="H124" s="268">
        <v>1</v>
      </c>
      <c r="I124" s="269"/>
      <c r="J124" s="270">
        <f>ROUND(I124*H124,2)</f>
        <v>0</v>
      </c>
      <c r="K124" s="266" t="s">
        <v>19</v>
      </c>
      <c r="L124" s="271"/>
      <c r="M124" s="272" t="s">
        <v>19</v>
      </c>
      <c r="N124" s="273" t="s">
        <v>46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409</v>
      </c>
      <c r="AT124" s="218" t="s">
        <v>263</v>
      </c>
      <c r="AU124" s="218" t="s">
        <v>85</v>
      </c>
      <c r="AY124" s="20" t="s">
        <v>136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310</v>
      </c>
      <c r="BM124" s="218" t="s">
        <v>2252</v>
      </c>
    </row>
    <row r="125" s="2" customFormat="1">
      <c r="A125" s="41"/>
      <c r="B125" s="42"/>
      <c r="C125" s="43"/>
      <c r="D125" s="220" t="s">
        <v>145</v>
      </c>
      <c r="E125" s="43"/>
      <c r="F125" s="221" t="s">
        <v>2251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145</v>
      </c>
      <c r="AU125" s="20" t="s">
        <v>85</v>
      </c>
    </row>
    <row r="126" s="2" customFormat="1" ht="24.15" customHeight="1">
      <c r="A126" s="41"/>
      <c r="B126" s="42"/>
      <c r="C126" s="264" t="s">
        <v>350</v>
      </c>
      <c r="D126" s="264" t="s">
        <v>263</v>
      </c>
      <c r="E126" s="265" t="s">
        <v>1680</v>
      </c>
      <c r="F126" s="266" t="s">
        <v>2253</v>
      </c>
      <c r="G126" s="267" t="s">
        <v>305</v>
      </c>
      <c r="H126" s="268">
        <v>23</v>
      </c>
      <c r="I126" s="269"/>
      <c r="J126" s="270">
        <f>ROUND(I126*H126,2)</f>
        <v>0</v>
      </c>
      <c r="K126" s="266" t="s">
        <v>19</v>
      </c>
      <c r="L126" s="271"/>
      <c r="M126" s="272" t="s">
        <v>19</v>
      </c>
      <c r="N126" s="273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409</v>
      </c>
      <c r="AT126" s="218" t="s">
        <v>263</v>
      </c>
      <c r="AU126" s="218" t="s">
        <v>85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310</v>
      </c>
      <c r="BM126" s="218" t="s">
        <v>2254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2253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85</v>
      </c>
    </row>
    <row r="128" s="2" customFormat="1" ht="24.15" customHeight="1">
      <c r="A128" s="41"/>
      <c r="B128" s="42"/>
      <c r="C128" s="264" t="s">
        <v>358</v>
      </c>
      <c r="D128" s="264" t="s">
        <v>263</v>
      </c>
      <c r="E128" s="265" t="s">
        <v>1682</v>
      </c>
      <c r="F128" s="266" t="s">
        <v>2255</v>
      </c>
      <c r="G128" s="267" t="s">
        <v>305</v>
      </c>
      <c r="H128" s="268">
        <v>8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409</v>
      </c>
      <c r="AT128" s="218" t="s">
        <v>263</v>
      </c>
      <c r="AU128" s="218" t="s">
        <v>85</v>
      </c>
      <c r="AY128" s="20" t="s">
        <v>136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310</v>
      </c>
      <c r="BM128" s="218" t="s">
        <v>2256</v>
      </c>
    </row>
    <row r="129" s="2" customFormat="1">
      <c r="A129" s="41"/>
      <c r="B129" s="42"/>
      <c r="C129" s="43"/>
      <c r="D129" s="220" t="s">
        <v>145</v>
      </c>
      <c r="E129" s="43"/>
      <c r="F129" s="221" t="s">
        <v>2255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145</v>
      </c>
      <c r="AU129" s="20" t="s">
        <v>85</v>
      </c>
    </row>
    <row r="130" s="2" customFormat="1" ht="21.75" customHeight="1">
      <c r="A130" s="41"/>
      <c r="B130" s="42"/>
      <c r="C130" s="264" t="s">
        <v>368</v>
      </c>
      <c r="D130" s="264" t="s">
        <v>263</v>
      </c>
      <c r="E130" s="265" t="s">
        <v>1684</v>
      </c>
      <c r="F130" s="266" t="s">
        <v>2257</v>
      </c>
      <c r="G130" s="267" t="s">
        <v>754</v>
      </c>
      <c r="H130" s="268">
        <v>4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409</v>
      </c>
      <c r="AT130" s="218" t="s">
        <v>263</v>
      </c>
      <c r="AU130" s="218" t="s">
        <v>85</v>
      </c>
      <c r="AY130" s="20" t="s">
        <v>136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310</v>
      </c>
      <c r="BM130" s="218" t="s">
        <v>2258</v>
      </c>
    </row>
    <row r="131" s="2" customFormat="1">
      <c r="A131" s="41"/>
      <c r="B131" s="42"/>
      <c r="C131" s="43"/>
      <c r="D131" s="220" t="s">
        <v>145</v>
      </c>
      <c r="E131" s="43"/>
      <c r="F131" s="221" t="s">
        <v>2257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145</v>
      </c>
      <c r="AU131" s="20" t="s">
        <v>85</v>
      </c>
    </row>
    <row r="132" s="2" customFormat="1" ht="24.15" customHeight="1">
      <c r="A132" s="41"/>
      <c r="B132" s="42"/>
      <c r="C132" s="264" t="s">
        <v>374</v>
      </c>
      <c r="D132" s="264" t="s">
        <v>263</v>
      </c>
      <c r="E132" s="265" t="s">
        <v>1686</v>
      </c>
      <c r="F132" s="266" t="s">
        <v>2259</v>
      </c>
      <c r="G132" s="267" t="s">
        <v>754</v>
      </c>
      <c r="H132" s="268">
        <v>10</v>
      </c>
      <c r="I132" s="269"/>
      <c r="J132" s="270">
        <f>ROUND(I132*H132,2)</f>
        <v>0</v>
      </c>
      <c r="K132" s="266" t="s">
        <v>19</v>
      </c>
      <c r="L132" s="271"/>
      <c r="M132" s="272" t="s">
        <v>19</v>
      </c>
      <c r="N132" s="273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409</v>
      </c>
      <c r="AT132" s="218" t="s">
        <v>263</v>
      </c>
      <c r="AU132" s="218" t="s">
        <v>85</v>
      </c>
      <c r="AY132" s="20" t="s">
        <v>136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310</v>
      </c>
      <c r="BM132" s="218" t="s">
        <v>2260</v>
      </c>
    </row>
    <row r="133" s="2" customFormat="1">
      <c r="A133" s="41"/>
      <c r="B133" s="42"/>
      <c r="C133" s="43"/>
      <c r="D133" s="220" t="s">
        <v>145</v>
      </c>
      <c r="E133" s="43"/>
      <c r="F133" s="221" t="s">
        <v>2259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145</v>
      </c>
      <c r="AU133" s="20" t="s">
        <v>85</v>
      </c>
    </row>
    <row r="134" s="2" customFormat="1" ht="24.15" customHeight="1">
      <c r="A134" s="41"/>
      <c r="B134" s="42"/>
      <c r="C134" s="264" t="s">
        <v>380</v>
      </c>
      <c r="D134" s="264" t="s">
        <v>263</v>
      </c>
      <c r="E134" s="265" t="s">
        <v>1688</v>
      </c>
      <c r="F134" s="266" t="s">
        <v>2261</v>
      </c>
      <c r="G134" s="267" t="s">
        <v>754</v>
      </c>
      <c r="H134" s="268">
        <v>2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409</v>
      </c>
      <c r="AT134" s="218" t="s">
        <v>263</v>
      </c>
      <c r="AU134" s="218" t="s">
        <v>85</v>
      </c>
      <c r="AY134" s="20" t="s">
        <v>136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310</v>
      </c>
      <c r="BM134" s="218" t="s">
        <v>2262</v>
      </c>
    </row>
    <row r="135" s="2" customFormat="1">
      <c r="A135" s="41"/>
      <c r="B135" s="42"/>
      <c r="C135" s="43"/>
      <c r="D135" s="220" t="s">
        <v>145</v>
      </c>
      <c r="E135" s="43"/>
      <c r="F135" s="221" t="s">
        <v>2261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145</v>
      </c>
      <c r="AU135" s="20" t="s">
        <v>85</v>
      </c>
    </row>
    <row r="136" s="2" customFormat="1" ht="24.15" customHeight="1">
      <c r="A136" s="41"/>
      <c r="B136" s="42"/>
      <c r="C136" s="207" t="s">
        <v>388</v>
      </c>
      <c r="D136" s="207" t="s">
        <v>139</v>
      </c>
      <c r="E136" s="208" t="s">
        <v>1690</v>
      </c>
      <c r="F136" s="209" t="s">
        <v>2263</v>
      </c>
      <c r="G136" s="210" t="s">
        <v>2264</v>
      </c>
      <c r="H136" s="211">
        <v>12</v>
      </c>
      <c r="I136" s="212"/>
      <c r="J136" s="213">
        <f>ROUND(I136*H136,2)</f>
        <v>0</v>
      </c>
      <c r="K136" s="209" t="s">
        <v>19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310</v>
      </c>
      <c r="AT136" s="218" t="s">
        <v>139</v>
      </c>
      <c r="AU136" s="218" t="s">
        <v>85</v>
      </c>
      <c r="AY136" s="20" t="s">
        <v>136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310</v>
      </c>
      <c r="BM136" s="218" t="s">
        <v>561</v>
      </c>
    </row>
    <row r="137" s="2" customFormat="1">
      <c r="A137" s="41"/>
      <c r="B137" s="42"/>
      <c r="C137" s="43"/>
      <c r="D137" s="220" t="s">
        <v>145</v>
      </c>
      <c r="E137" s="43"/>
      <c r="F137" s="221" t="s">
        <v>2263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145</v>
      </c>
      <c r="AU137" s="20" t="s">
        <v>85</v>
      </c>
    </row>
    <row r="138" s="2" customFormat="1" ht="16.5" customHeight="1">
      <c r="A138" s="41"/>
      <c r="B138" s="42"/>
      <c r="C138" s="264" t="s">
        <v>394</v>
      </c>
      <c r="D138" s="264" t="s">
        <v>263</v>
      </c>
      <c r="E138" s="265" t="s">
        <v>1692</v>
      </c>
      <c r="F138" s="266" t="s">
        <v>2265</v>
      </c>
      <c r="G138" s="267" t="s">
        <v>1636</v>
      </c>
      <c r="H138" s="268">
        <v>1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409</v>
      </c>
      <c r="AT138" s="218" t="s">
        <v>263</v>
      </c>
      <c r="AU138" s="218" t="s">
        <v>85</v>
      </c>
      <c r="AY138" s="20" t="s">
        <v>136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310</v>
      </c>
      <c r="BM138" s="218" t="s">
        <v>2266</v>
      </c>
    </row>
    <row r="139" s="2" customFormat="1">
      <c r="A139" s="41"/>
      <c r="B139" s="42"/>
      <c r="C139" s="43"/>
      <c r="D139" s="220" t="s">
        <v>145</v>
      </c>
      <c r="E139" s="43"/>
      <c r="F139" s="221" t="s">
        <v>2265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145</v>
      </c>
      <c r="AU139" s="20" t="s">
        <v>85</v>
      </c>
    </row>
    <row r="140" s="2" customFormat="1" ht="16.5" customHeight="1">
      <c r="A140" s="41"/>
      <c r="B140" s="42"/>
      <c r="C140" s="264" t="s">
        <v>400</v>
      </c>
      <c r="D140" s="264" t="s">
        <v>263</v>
      </c>
      <c r="E140" s="265" t="s">
        <v>1694</v>
      </c>
      <c r="F140" s="266" t="s">
        <v>1775</v>
      </c>
      <c r="G140" s="267" t="s">
        <v>1636</v>
      </c>
      <c r="H140" s="268">
        <v>1</v>
      </c>
      <c r="I140" s="269"/>
      <c r="J140" s="270">
        <f>ROUND(I140*H140,2)</f>
        <v>0</v>
      </c>
      <c r="K140" s="266" t="s">
        <v>19</v>
      </c>
      <c r="L140" s="271"/>
      <c r="M140" s="272" t="s">
        <v>19</v>
      </c>
      <c r="N140" s="273" t="s">
        <v>46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409</v>
      </c>
      <c r="AT140" s="218" t="s">
        <v>263</v>
      </c>
      <c r="AU140" s="218" t="s">
        <v>85</v>
      </c>
      <c r="AY140" s="20" t="s">
        <v>136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310</v>
      </c>
      <c r="BM140" s="218" t="s">
        <v>2267</v>
      </c>
    </row>
    <row r="141" s="2" customFormat="1">
      <c r="A141" s="41"/>
      <c r="B141" s="42"/>
      <c r="C141" s="43"/>
      <c r="D141" s="220" t="s">
        <v>145</v>
      </c>
      <c r="E141" s="43"/>
      <c r="F141" s="221" t="s">
        <v>1775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145</v>
      </c>
      <c r="AU141" s="20" t="s">
        <v>85</v>
      </c>
    </row>
    <row r="142" s="2" customFormat="1" ht="16.5" customHeight="1">
      <c r="A142" s="41"/>
      <c r="B142" s="42"/>
      <c r="C142" s="264" t="s">
        <v>406</v>
      </c>
      <c r="D142" s="264" t="s">
        <v>263</v>
      </c>
      <c r="E142" s="265" t="s">
        <v>1696</v>
      </c>
      <c r="F142" s="266" t="s">
        <v>1778</v>
      </c>
      <c r="G142" s="267" t="s">
        <v>1636</v>
      </c>
      <c r="H142" s="268">
        <v>1</v>
      </c>
      <c r="I142" s="269"/>
      <c r="J142" s="270">
        <f>ROUND(I142*H142,2)</f>
        <v>0</v>
      </c>
      <c r="K142" s="266" t="s">
        <v>19</v>
      </c>
      <c r="L142" s="271"/>
      <c r="M142" s="272" t="s">
        <v>19</v>
      </c>
      <c r="N142" s="273" t="s">
        <v>46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409</v>
      </c>
      <c r="AT142" s="218" t="s">
        <v>263</v>
      </c>
      <c r="AU142" s="218" t="s">
        <v>85</v>
      </c>
      <c r="AY142" s="20" t="s">
        <v>136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310</v>
      </c>
      <c r="BM142" s="218" t="s">
        <v>2268</v>
      </c>
    </row>
    <row r="143" s="2" customFormat="1">
      <c r="A143" s="41"/>
      <c r="B143" s="42"/>
      <c r="C143" s="43"/>
      <c r="D143" s="220" t="s">
        <v>145</v>
      </c>
      <c r="E143" s="43"/>
      <c r="F143" s="221" t="s">
        <v>1778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145</v>
      </c>
      <c r="AU143" s="20" t="s">
        <v>85</v>
      </c>
    </row>
    <row r="144" s="2" customFormat="1" ht="16.5" customHeight="1">
      <c r="A144" s="41"/>
      <c r="B144" s="42"/>
      <c r="C144" s="207" t="s">
        <v>413</v>
      </c>
      <c r="D144" s="207" t="s">
        <v>139</v>
      </c>
      <c r="E144" s="208" t="s">
        <v>1698</v>
      </c>
      <c r="F144" s="209" t="s">
        <v>2269</v>
      </c>
      <c r="G144" s="210" t="s">
        <v>1636</v>
      </c>
      <c r="H144" s="211">
        <v>1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310</v>
      </c>
      <c r="AT144" s="218" t="s">
        <v>139</v>
      </c>
      <c r="AU144" s="218" t="s">
        <v>85</v>
      </c>
      <c r="AY144" s="20" t="s">
        <v>136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310</v>
      </c>
      <c r="BM144" s="218" t="s">
        <v>618</v>
      </c>
    </row>
    <row r="145" s="2" customFormat="1">
      <c r="A145" s="41"/>
      <c r="B145" s="42"/>
      <c r="C145" s="43"/>
      <c r="D145" s="220" t="s">
        <v>145</v>
      </c>
      <c r="E145" s="43"/>
      <c r="F145" s="221" t="s">
        <v>2269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145</v>
      </c>
      <c r="AU145" s="20" t="s">
        <v>85</v>
      </c>
    </row>
    <row r="146" s="2" customFormat="1" ht="66.75" customHeight="1">
      <c r="A146" s="41"/>
      <c r="B146" s="42"/>
      <c r="C146" s="207" t="s">
        <v>409</v>
      </c>
      <c r="D146" s="207" t="s">
        <v>139</v>
      </c>
      <c r="E146" s="208" t="s">
        <v>1700</v>
      </c>
      <c r="F146" s="209" t="s">
        <v>2270</v>
      </c>
      <c r="G146" s="210" t="s">
        <v>1636</v>
      </c>
      <c r="H146" s="211">
        <v>1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310</v>
      </c>
      <c r="AT146" s="218" t="s">
        <v>139</v>
      </c>
      <c r="AU146" s="218" t="s">
        <v>85</v>
      </c>
      <c r="AY146" s="20" t="s">
        <v>136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310</v>
      </c>
      <c r="BM146" s="218" t="s">
        <v>631</v>
      </c>
    </row>
    <row r="147" s="2" customFormat="1">
      <c r="A147" s="41"/>
      <c r="B147" s="42"/>
      <c r="C147" s="43"/>
      <c r="D147" s="220" t="s">
        <v>145</v>
      </c>
      <c r="E147" s="43"/>
      <c r="F147" s="221" t="s">
        <v>2270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145</v>
      </c>
      <c r="AU147" s="20" t="s">
        <v>85</v>
      </c>
    </row>
    <row r="148" s="2" customFormat="1" ht="16.5" customHeight="1">
      <c r="A148" s="41"/>
      <c r="B148" s="42"/>
      <c r="C148" s="207" t="s">
        <v>429</v>
      </c>
      <c r="D148" s="207" t="s">
        <v>139</v>
      </c>
      <c r="E148" s="208" t="s">
        <v>1702</v>
      </c>
      <c r="F148" s="209" t="s">
        <v>1787</v>
      </c>
      <c r="G148" s="210" t="s">
        <v>1636</v>
      </c>
      <c r="H148" s="211">
        <v>1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310</v>
      </c>
      <c r="AT148" s="218" t="s">
        <v>139</v>
      </c>
      <c r="AU148" s="218" t="s">
        <v>85</v>
      </c>
      <c r="AY148" s="20" t="s">
        <v>136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310</v>
      </c>
      <c r="BM148" s="218" t="s">
        <v>641</v>
      </c>
    </row>
    <row r="149" s="2" customFormat="1">
      <c r="A149" s="41"/>
      <c r="B149" s="42"/>
      <c r="C149" s="43"/>
      <c r="D149" s="220" t="s">
        <v>145</v>
      </c>
      <c r="E149" s="43"/>
      <c r="F149" s="221" t="s">
        <v>1787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145</v>
      </c>
      <c r="AU149" s="20" t="s">
        <v>85</v>
      </c>
    </row>
    <row r="150" s="2" customFormat="1" ht="16.5" customHeight="1">
      <c r="A150" s="41"/>
      <c r="B150" s="42"/>
      <c r="C150" s="207" t="s">
        <v>435</v>
      </c>
      <c r="D150" s="207" t="s">
        <v>139</v>
      </c>
      <c r="E150" s="208" t="s">
        <v>1704</v>
      </c>
      <c r="F150" s="209" t="s">
        <v>2271</v>
      </c>
      <c r="G150" s="210" t="s">
        <v>1636</v>
      </c>
      <c r="H150" s="211">
        <v>1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310</v>
      </c>
      <c r="AT150" s="218" t="s">
        <v>139</v>
      </c>
      <c r="AU150" s="218" t="s">
        <v>85</v>
      </c>
      <c r="AY150" s="20" t="s">
        <v>136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310</v>
      </c>
      <c r="BM150" s="218" t="s">
        <v>661</v>
      </c>
    </row>
    <row r="151" s="2" customFormat="1">
      <c r="A151" s="41"/>
      <c r="B151" s="42"/>
      <c r="C151" s="43"/>
      <c r="D151" s="220" t="s">
        <v>145</v>
      </c>
      <c r="E151" s="43"/>
      <c r="F151" s="221" t="s">
        <v>2271</v>
      </c>
      <c r="G151" s="43"/>
      <c r="H151" s="43"/>
      <c r="I151" s="222"/>
      <c r="J151" s="43"/>
      <c r="K151" s="43"/>
      <c r="L151" s="47"/>
      <c r="M151" s="228"/>
      <c r="N151" s="229"/>
      <c r="O151" s="230"/>
      <c r="P151" s="230"/>
      <c r="Q151" s="230"/>
      <c r="R151" s="230"/>
      <c r="S151" s="230"/>
      <c r="T151" s="23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145</v>
      </c>
      <c r="AU151" s="20" t="s">
        <v>85</v>
      </c>
    </row>
    <row r="152" s="2" customFormat="1" ht="6.96" customHeight="1">
      <c r="A152" s="41"/>
      <c r="B152" s="62"/>
      <c r="C152" s="63"/>
      <c r="D152" s="63"/>
      <c r="E152" s="63"/>
      <c r="F152" s="63"/>
      <c r="G152" s="63"/>
      <c r="H152" s="63"/>
      <c r="I152" s="63"/>
      <c r="J152" s="63"/>
      <c r="K152" s="63"/>
      <c r="L152" s="47"/>
      <c r="M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</sheetData>
  <sheetProtection sheet="1" autoFilter="0" formatColumns="0" formatRows="0" objects="1" scenarios="1" spinCount="100000" saltValue="sLLBtzxLOgVJ3fD3lWOS0IHOBFRtRa6T36HuhClOqFr5NYND9q6XwuAd3GzEA6+vg6do2k/nwBfxM1R9vdeGzw==" hashValue="eRkTgRXGgs4R2hrWW7SWJdov5q3vA//zO4QDpeQp1CAzbQEmtpWoXxrMwHjRzcEiHs6MSflMv2bH20as6Ct/sw==" algorithmName="SHA-512" password="CC2B"/>
  <autoFilter ref="C80:K15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2272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2273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2274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2275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2276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2277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2278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2279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2280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2281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2282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82</v>
      </c>
      <c r="F18" s="299" t="s">
        <v>2283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2284</v>
      </c>
      <c r="F19" s="299" t="s">
        <v>2285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2286</v>
      </c>
      <c r="F20" s="299" t="s">
        <v>2287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2288</v>
      </c>
      <c r="F21" s="299" t="s">
        <v>2289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2290</v>
      </c>
      <c r="F22" s="299" t="s">
        <v>2291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2292</v>
      </c>
      <c r="F23" s="299" t="s">
        <v>2293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2294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2295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2296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2297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2298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2299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2300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2301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2302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123</v>
      </c>
      <c r="F36" s="299"/>
      <c r="G36" s="299" t="s">
        <v>2303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2304</v>
      </c>
      <c r="F37" s="299"/>
      <c r="G37" s="299" t="s">
        <v>2305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56</v>
      </c>
      <c r="F38" s="299"/>
      <c r="G38" s="299" t="s">
        <v>2306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57</v>
      </c>
      <c r="F39" s="299"/>
      <c r="G39" s="299" t="s">
        <v>2307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124</v>
      </c>
      <c r="F40" s="299"/>
      <c r="G40" s="299" t="s">
        <v>2308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125</v>
      </c>
      <c r="F41" s="299"/>
      <c r="G41" s="299" t="s">
        <v>2309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2310</v>
      </c>
      <c r="F42" s="299"/>
      <c r="G42" s="299" t="s">
        <v>2311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2312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2313</v>
      </c>
      <c r="F44" s="299"/>
      <c r="G44" s="299" t="s">
        <v>2314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127</v>
      </c>
      <c r="F45" s="299"/>
      <c r="G45" s="299" t="s">
        <v>2315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2316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2317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2318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2319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2320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2321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2322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2323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2324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2325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2326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2327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2328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2329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2330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2331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2332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2333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2334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2335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2336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2337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2338</v>
      </c>
      <c r="D76" s="317"/>
      <c r="E76" s="317"/>
      <c r="F76" s="317" t="s">
        <v>2339</v>
      </c>
      <c r="G76" s="318"/>
      <c r="H76" s="317" t="s">
        <v>57</v>
      </c>
      <c r="I76" s="317" t="s">
        <v>60</v>
      </c>
      <c r="J76" s="317" t="s">
        <v>2340</v>
      </c>
      <c r="K76" s="316"/>
    </row>
    <row r="77" s="1" customFormat="1" ht="17.25" customHeight="1">
      <c r="B77" s="314"/>
      <c r="C77" s="319" t="s">
        <v>2341</v>
      </c>
      <c r="D77" s="319"/>
      <c r="E77" s="319"/>
      <c r="F77" s="320" t="s">
        <v>2342</v>
      </c>
      <c r="G77" s="321"/>
      <c r="H77" s="319"/>
      <c r="I77" s="319"/>
      <c r="J77" s="319" t="s">
        <v>2343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56</v>
      </c>
      <c r="D79" s="324"/>
      <c r="E79" s="324"/>
      <c r="F79" s="325" t="s">
        <v>2344</v>
      </c>
      <c r="G79" s="326"/>
      <c r="H79" s="302" t="s">
        <v>2345</v>
      </c>
      <c r="I79" s="302" t="s">
        <v>2346</v>
      </c>
      <c r="J79" s="302">
        <v>20</v>
      </c>
      <c r="K79" s="316"/>
    </row>
    <row r="80" s="1" customFormat="1" ht="15" customHeight="1">
      <c r="B80" s="314"/>
      <c r="C80" s="302" t="s">
        <v>2347</v>
      </c>
      <c r="D80" s="302"/>
      <c r="E80" s="302"/>
      <c r="F80" s="325" t="s">
        <v>2344</v>
      </c>
      <c r="G80" s="326"/>
      <c r="H80" s="302" t="s">
        <v>2348</v>
      </c>
      <c r="I80" s="302" t="s">
        <v>2346</v>
      </c>
      <c r="J80" s="302">
        <v>120</v>
      </c>
      <c r="K80" s="316"/>
    </row>
    <row r="81" s="1" customFormat="1" ht="15" customHeight="1">
      <c r="B81" s="327"/>
      <c r="C81" s="302" t="s">
        <v>2349</v>
      </c>
      <c r="D81" s="302"/>
      <c r="E81" s="302"/>
      <c r="F81" s="325" t="s">
        <v>2350</v>
      </c>
      <c r="G81" s="326"/>
      <c r="H81" s="302" t="s">
        <v>2351</v>
      </c>
      <c r="I81" s="302" t="s">
        <v>2346</v>
      </c>
      <c r="J81" s="302">
        <v>50</v>
      </c>
      <c r="K81" s="316"/>
    </row>
    <row r="82" s="1" customFormat="1" ht="15" customHeight="1">
      <c r="B82" s="327"/>
      <c r="C82" s="302" t="s">
        <v>2352</v>
      </c>
      <c r="D82" s="302"/>
      <c r="E82" s="302"/>
      <c r="F82" s="325" t="s">
        <v>2344</v>
      </c>
      <c r="G82" s="326"/>
      <c r="H82" s="302" t="s">
        <v>2353</v>
      </c>
      <c r="I82" s="302" t="s">
        <v>2354</v>
      </c>
      <c r="J82" s="302"/>
      <c r="K82" s="316"/>
    </row>
    <row r="83" s="1" customFormat="1" ht="15" customHeight="1">
      <c r="B83" s="327"/>
      <c r="C83" s="328" t="s">
        <v>2355</v>
      </c>
      <c r="D83" s="328"/>
      <c r="E83" s="328"/>
      <c r="F83" s="329" t="s">
        <v>2350</v>
      </c>
      <c r="G83" s="328"/>
      <c r="H83" s="328" t="s">
        <v>2356</v>
      </c>
      <c r="I83" s="328" t="s">
        <v>2346</v>
      </c>
      <c r="J83" s="328">
        <v>15</v>
      </c>
      <c r="K83" s="316"/>
    </row>
    <row r="84" s="1" customFormat="1" ht="15" customHeight="1">
      <c r="B84" s="327"/>
      <c r="C84" s="328" t="s">
        <v>2357</v>
      </c>
      <c r="D84" s="328"/>
      <c r="E84" s="328"/>
      <c r="F84" s="329" t="s">
        <v>2350</v>
      </c>
      <c r="G84" s="328"/>
      <c r="H84" s="328" t="s">
        <v>2358</v>
      </c>
      <c r="I84" s="328" t="s">
        <v>2346</v>
      </c>
      <c r="J84" s="328">
        <v>15</v>
      </c>
      <c r="K84" s="316"/>
    </row>
    <row r="85" s="1" customFormat="1" ht="15" customHeight="1">
      <c r="B85" s="327"/>
      <c r="C85" s="328" t="s">
        <v>2359</v>
      </c>
      <c r="D85" s="328"/>
      <c r="E85" s="328"/>
      <c r="F85" s="329" t="s">
        <v>2350</v>
      </c>
      <c r="G85" s="328"/>
      <c r="H85" s="328" t="s">
        <v>2360</v>
      </c>
      <c r="I85" s="328" t="s">
        <v>2346</v>
      </c>
      <c r="J85" s="328">
        <v>20</v>
      </c>
      <c r="K85" s="316"/>
    </row>
    <row r="86" s="1" customFormat="1" ht="15" customHeight="1">
      <c r="B86" s="327"/>
      <c r="C86" s="328" t="s">
        <v>2361</v>
      </c>
      <c r="D86" s="328"/>
      <c r="E86" s="328"/>
      <c r="F86" s="329" t="s">
        <v>2350</v>
      </c>
      <c r="G86" s="328"/>
      <c r="H86" s="328" t="s">
        <v>2362</v>
      </c>
      <c r="I86" s="328" t="s">
        <v>2346</v>
      </c>
      <c r="J86" s="328">
        <v>20</v>
      </c>
      <c r="K86" s="316"/>
    </row>
    <row r="87" s="1" customFormat="1" ht="15" customHeight="1">
      <c r="B87" s="327"/>
      <c r="C87" s="302" t="s">
        <v>2363</v>
      </c>
      <c r="D87" s="302"/>
      <c r="E87" s="302"/>
      <c r="F87" s="325" t="s">
        <v>2350</v>
      </c>
      <c r="G87" s="326"/>
      <c r="H87" s="302" t="s">
        <v>2364</v>
      </c>
      <c r="I87" s="302" t="s">
        <v>2346</v>
      </c>
      <c r="J87" s="302">
        <v>50</v>
      </c>
      <c r="K87" s="316"/>
    </row>
    <row r="88" s="1" customFormat="1" ht="15" customHeight="1">
      <c r="B88" s="327"/>
      <c r="C88" s="302" t="s">
        <v>2365</v>
      </c>
      <c r="D88" s="302"/>
      <c r="E88" s="302"/>
      <c r="F88" s="325" t="s">
        <v>2350</v>
      </c>
      <c r="G88" s="326"/>
      <c r="H88" s="302" t="s">
        <v>2366</v>
      </c>
      <c r="I88" s="302" t="s">
        <v>2346</v>
      </c>
      <c r="J88" s="302">
        <v>20</v>
      </c>
      <c r="K88" s="316"/>
    </row>
    <row r="89" s="1" customFormat="1" ht="15" customHeight="1">
      <c r="B89" s="327"/>
      <c r="C89" s="302" t="s">
        <v>2367</v>
      </c>
      <c r="D89" s="302"/>
      <c r="E89" s="302"/>
      <c r="F89" s="325" t="s">
        <v>2350</v>
      </c>
      <c r="G89" s="326"/>
      <c r="H89" s="302" t="s">
        <v>2368</v>
      </c>
      <c r="I89" s="302" t="s">
        <v>2346</v>
      </c>
      <c r="J89" s="302">
        <v>20</v>
      </c>
      <c r="K89" s="316"/>
    </row>
    <row r="90" s="1" customFormat="1" ht="15" customHeight="1">
      <c r="B90" s="327"/>
      <c r="C90" s="302" t="s">
        <v>2369</v>
      </c>
      <c r="D90" s="302"/>
      <c r="E90" s="302"/>
      <c r="F90" s="325" t="s">
        <v>2350</v>
      </c>
      <c r="G90" s="326"/>
      <c r="H90" s="302" t="s">
        <v>2370</v>
      </c>
      <c r="I90" s="302" t="s">
        <v>2346</v>
      </c>
      <c r="J90" s="302">
        <v>50</v>
      </c>
      <c r="K90" s="316"/>
    </row>
    <row r="91" s="1" customFormat="1" ht="15" customHeight="1">
      <c r="B91" s="327"/>
      <c r="C91" s="302" t="s">
        <v>2371</v>
      </c>
      <c r="D91" s="302"/>
      <c r="E91" s="302"/>
      <c r="F91" s="325" t="s">
        <v>2350</v>
      </c>
      <c r="G91" s="326"/>
      <c r="H91" s="302" t="s">
        <v>2371</v>
      </c>
      <c r="I91" s="302" t="s">
        <v>2346</v>
      </c>
      <c r="J91" s="302">
        <v>50</v>
      </c>
      <c r="K91" s="316"/>
    </row>
    <row r="92" s="1" customFormat="1" ht="15" customHeight="1">
      <c r="B92" s="327"/>
      <c r="C92" s="302" t="s">
        <v>2372</v>
      </c>
      <c r="D92" s="302"/>
      <c r="E92" s="302"/>
      <c r="F92" s="325" t="s">
        <v>2350</v>
      </c>
      <c r="G92" s="326"/>
      <c r="H92" s="302" t="s">
        <v>2373</v>
      </c>
      <c r="I92" s="302" t="s">
        <v>2346</v>
      </c>
      <c r="J92" s="302">
        <v>255</v>
      </c>
      <c r="K92" s="316"/>
    </row>
    <row r="93" s="1" customFormat="1" ht="15" customHeight="1">
      <c r="B93" s="327"/>
      <c r="C93" s="302" t="s">
        <v>2374</v>
      </c>
      <c r="D93" s="302"/>
      <c r="E93" s="302"/>
      <c r="F93" s="325" t="s">
        <v>2344</v>
      </c>
      <c r="G93" s="326"/>
      <c r="H93" s="302" t="s">
        <v>2375</v>
      </c>
      <c r="I93" s="302" t="s">
        <v>2376</v>
      </c>
      <c r="J93" s="302"/>
      <c r="K93" s="316"/>
    </row>
    <row r="94" s="1" customFormat="1" ht="15" customHeight="1">
      <c r="B94" s="327"/>
      <c r="C94" s="302" t="s">
        <v>2377</v>
      </c>
      <c r="D94" s="302"/>
      <c r="E94" s="302"/>
      <c r="F94" s="325" t="s">
        <v>2344</v>
      </c>
      <c r="G94" s="326"/>
      <c r="H94" s="302" t="s">
        <v>2378</v>
      </c>
      <c r="I94" s="302" t="s">
        <v>2379</v>
      </c>
      <c r="J94" s="302"/>
      <c r="K94" s="316"/>
    </row>
    <row r="95" s="1" customFormat="1" ht="15" customHeight="1">
      <c r="B95" s="327"/>
      <c r="C95" s="302" t="s">
        <v>2380</v>
      </c>
      <c r="D95" s="302"/>
      <c r="E95" s="302"/>
      <c r="F95" s="325" t="s">
        <v>2344</v>
      </c>
      <c r="G95" s="326"/>
      <c r="H95" s="302" t="s">
        <v>2380</v>
      </c>
      <c r="I95" s="302" t="s">
        <v>2379</v>
      </c>
      <c r="J95" s="302"/>
      <c r="K95" s="316"/>
    </row>
    <row r="96" s="1" customFormat="1" ht="15" customHeight="1">
      <c r="B96" s="327"/>
      <c r="C96" s="302" t="s">
        <v>41</v>
      </c>
      <c r="D96" s="302"/>
      <c r="E96" s="302"/>
      <c r="F96" s="325" t="s">
        <v>2344</v>
      </c>
      <c r="G96" s="326"/>
      <c r="H96" s="302" t="s">
        <v>2381</v>
      </c>
      <c r="I96" s="302" t="s">
        <v>2379</v>
      </c>
      <c r="J96" s="302"/>
      <c r="K96" s="316"/>
    </row>
    <row r="97" s="1" customFormat="1" ht="15" customHeight="1">
      <c r="B97" s="327"/>
      <c r="C97" s="302" t="s">
        <v>51</v>
      </c>
      <c r="D97" s="302"/>
      <c r="E97" s="302"/>
      <c r="F97" s="325" t="s">
        <v>2344</v>
      </c>
      <c r="G97" s="326"/>
      <c r="H97" s="302" t="s">
        <v>2382</v>
      </c>
      <c r="I97" s="302" t="s">
        <v>2379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2383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2338</v>
      </c>
      <c r="D103" s="317"/>
      <c r="E103" s="317"/>
      <c r="F103" s="317" t="s">
        <v>2339</v>
      </c>
      <c r="G103" s="318"/>
      <c r="H103" s="317" t="s">
        <v>57</v>
      </c>
      <c r="I103" s="317" t="s">
        <v>60</v>
      </c>
      <c r="J103" s="317" t="s">
        <v>2340</v>
      </c>
      <c r="K103" s="316"/>
    </row>
    <row r="104" s="1" customFormat="1" ht="17.25" customHeight="1">
      <c r="B104" s="314"/>
      <c r="C104" s="319" t="s">
        <v>2341</v>
      </c>
      <c r="D104" s="319"/>
      <c r="E104" s="319"/>
      <c r="F104" s="320" t="s">
        <v>2342</v>
      </c>
      <c r="G104" s="321"/>
      <c r="H104" s="319"/>
      <c r="I104" s="319"/>
      <c r="J104" s="319" t="s">
        <v>2343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56</v>
      </c>
      <c r="D106" s="324"/>
      <c r="E106" s="324"/>
      <c r="F106" s="325" t="s">
        <v>2344</v>
      </c>
      <c r="G106" s="302"/>
      <c r="H106" s="302" t="s">
        <v>2384</v>
      </c>
      <c r="I106" s="302" t="s">
        <v>2346</v>
      </c>
      <c r="J106" s="302">
        <v>20</v>
      </c>
      <c r="K106" s="316"/>
    </row>
    <row r="107" s="1" customFormat="1" ht="15" customHeight="1">
      <c r="B107" s="314"/>
      <c r="C107" s="302" t="s">
        <v>2347</v>
      </c>
      <c r="D107" s="302"/>
      <c r="E107" s="302"/>
      <c r="F107" s="325" t="s">
        <v>2344</v>
      </c>
      <c r="G107" s="302"/>
      <c r="H107" s="302" t="s">
        <v>2384</v>
      </c>
      <c r="I107" s="302" t="s">
        <v>2346</v>
      </c>
      <c r="J107" s="302">
        <v>120</v>
      </c>
      <c r="K107" s="316"/>
    </row>
    <row r="108" s="1" customFormat="1" ht="15" customHeight="1">
      <c r="B108" s="327"/>
      <c r="C108" s="302" t="s">
        <v>2349</v>
      </c>
      <c r="D108" s="302"/>
      <c r="E108" s="302"/>
      <c r="F108" s="325" t="s">
        <v>2350</v>
      </c>
      <c r="G108" s="302"/>
      <c r="H108" s="302" t="s">
        <v>2384</v>
      </c>
      <c r="I108" s="302" t="s">
        <v>2346</v>
      </c>
      <c r="J108" s="302">
        <v>50</v>
      </c>
      <c r="K108" s="316"/>
    </row>
    <row r="109" s="1" customFormat="1" ht="15" customHeight="1">
      <c r="B109" s="327"/>
      <c r="C109" s="302" t="s">
        <v>2352</v>
      </c>
      <c r="D109" s="302"/>
      <c r="E109" s="302"/>
      <c r="F109" s="325" t="s">
        <v>2344</v>
      </c>
      <c r="G109" s="302"/>
      <c r="H109" s="302" t="s">
        <v>2384</v>
      </c>
      <c r="I109" s="302" t="s">
        <v>2354</v>
      </c>
      <c r="J109" s="302"/>
      <c r="K109" s="316"/>
    </row>
    <row r="110" s="1" customFormat="1" ht="15" customHeight="1">
      <c r="B110" s="327"/>
      <c r="C110" s="302" t="s">
        <v>2363</v>
      </c>
      <c r="D110" s="302"/>
      <c r="E110" s="302"/>
      <c r="F110" s="325" t="s">
        <v>2350</v>
      </c>
      <c r="G110" s="302"/>
      <c r="H110" s="302" t="s">
        <v>2384</v>
      </c>
      <c r="I110" s="302" t="s">
        <v>2346</v>
      </c>
      <c r="J110" s="302">
        <v>50</v>
      </c>
      <c r="K110" s="316"/>
    </row>
    <row r="111" s="1" customFormat="1" ht="15" customHeight="1">
      <c r="B111" s="327"/>
      <c r="C111" s="302" t="s">
        <v>2371</v>
      </c>
      <c r="D111" s="302"/>
      <c r="E111" s="302"/>
      <c r="F111" s="325" t="s">
        <v>2350</v>
      </c>
      <c r="G111" s="302"/>
      <c r="H111" s="302" t="s">
        <v>2384</v>
      </c>
      <c r="I111" s="302" t="s">
        <v>2346</v>
      </c>
      <c r="J111" s="302">
        <v>50</v>
      </c>
      <c r="K111" s="316"/>
    </row>
    <row r="112" s="1" customFormat="1" ht="15" customHeight="1">
      <c r="B112" s="327"/>
      <c r="C112" s="302" t="s">
        <v>2369</v>
      </c>
      <c r="D112" s="302"/>
      <c r="E112" s="302"/>
      <c r="F112" s="325" t="s">
        <v>2350</v>
      </c>
      <c r="G112" s="302"/>
      <c r="H112" s="302" t="s">
        <v>2384</v>
      </c>
      <c r="I112" s="302" t="s">
        <v>2346</v>
      </c>
      <c r="J112" s="302">
        <v>50</v>
      </c>
      <c r="K112" s="316"/>
    </row>
    <row r="113" s="1" customFormat="1" ht="15" customHeight="1">
      <c r="B113" s="327"/>
      <c r="C113" s="302" t="s">
        <v>56</v>
      </c>
      <c r="D113" s="302"/>
      <c r="E113" s="302"/>
      <c r="F113" s="325" t="s">
        <v>2344</v>
      </c>
      <c r="G113" s="302"/>
      <c r="H113" s="302" t="s">
        <v>2385</v>
      </c>
      <c r="I113" s="302" t="s">
        <v>2346</v>
      </c>
      <c r="J113" s="302">
        <v>20</v>
      </c>
      <c r="K113" s="316"/>
    </row>
    <row r="114" s="1" customFormat="1" ht="15" customHeight="1">
      <c r="B114" s="327"/>
      <c r="C114" s="302" t="s">
        <v>2386</v>
      </c>
      <c r="D114" s="302"/>
      <c r="E114" s="302"/>
      <c r="F114" s="325" t="s">
        <v>2344</v>
      </c>
      <c r="G114" s="302"/>
      <c r="H114" s="302" t="s">
        <v>2387</v>
      </c>
      <c r="I114" s="302" t="s">
        <v>2346</v>
      </c>
      <c r="J114" s="302">
        <v>120</v>
      </c>
      <c r="K114" s="316"/>
    </row>
    <row r="115" s="1" customFormat="1" ht="15" customHeight="1">
      <c r="B115" s="327"/>
      <c r="C115" s="302" t="s">
        <v>41</v>
      </c>
      <c r="D115" s="302"/>
      <c r="E115" s="302"/>
      <c r="F115" s="325" t="s">
        <v>2344</v>
      </c>
      <c r="G115" s="302"/>
      <c r="H115" s="302" t="s">
        <v>2388</v>
      </c>
      <c r="I115" s="302" t="s">
        <v>2379</v>
      </c>
      <c r="J115" s="302"/>
      <c r="K115" s="316"/>
    </row>
    <row r="116" s="1" customFormat="1" ht="15" customHeight="1">
      <c r="B116" s="327"/>
      <c r="C116" s="302" t="s">
        <v>51</v>
      </c>
      <c r="D116" s="302"/>
      <c r="E116" s="302"/>
      <c r="F116" s="325" t="s">
        <v>2344</v>
      </c>
      <c r="G116" s="302"/>
      <c r="H116" s="302" t="s">
        <v>2389</v>
      </c>
      <c r="I116" s="302" t="s">
        <v>2379</v>
      </c>
      <c r="J116" s="302"/>
      <c r="K116" s="316"/>
    </row>
    <row r="117" s="1" customFormat="1" ht="15" customHeight="1">
      <c r="B117" s="327"/>
      <c r="C117" s="302" t="s">
        <v>60</v>
      </c>
      <c r="D117" s="302"/>
      <c r="E117" s="302"/>
      <c r="F117" s="325" t="s">
        <v>2344</v>
      </c>
      <c r="G117" s="302"/>
      <c r="H117" s="302" t="s">
        <v>2390</v>
      </c>
      <c r="I117" s="302" t="s">
        <v>2391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2392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2338</v>
      </c>
      <c r="D123" s="317"/>
      <c r="E123" s="317"/>
      <c r="F123" s="317" t="s">
        <v>2339</v>
      </c>
      <c r="G123" s="318"/>
      <c r="H123" s="317" t="s">
        <v>57</v>
      </c>
      <c r="I123" s="317" t="s">
        <v>60</v>
      </c>
      <c r="J123" s="317" t="s">
        <v>2340</v>
      </c>
      <c r="K123" s="346"/>
    </row>
    <row r="124" s="1" customFormat="1" ht="17.25" customHeight="1">
      <c r="B124" s="345"/>
      <c r="C124" s="319" t="s">
        <v>2341</v>
      </c>
      <c r="D124" s="319"/>
      <c r="E124" s="319"/>
      <c r="F124" s="320" t="s">
        <v>2342</v>
      </c>
      <c r="G124" s="321"/>
      <c r="H124" s="319"/>
      <c r="I124" s="319"/>
      <c r="J124" s="319" t="s">
        <v>2343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2347</v>
      </c>
      <c r="D126" s="324"/>
      <c r="E126" s="324"/>
      <c r="F126" s="325" t="s">
        <v>2344</v>
      </c>
      <c r="G126" s="302"/>
      <c r="H126" s="302" t="s">
        <v>2384</v>
      </c>
      <c r="I126" s="302" t="s">
        <v>2346</v>
      </c>
      <c r="J126" s="302">
        <v>120</v>
      </c>
      <c r="K126" s="350"/>
    </row>
    <row r="127" s="1" customFormat="1" ht="15" customHeight="1">
      <c r="B127" s="347"/>
      <c r="C127" s="302" t="s">
        <v>2393</v>
      </c>
      <c r="D127" s="302"/>
      <c r="E127" s="302"/>
      <c r="F127" s="325" t="s">
        <v>2344</v>
      </c>
      <c r="G127" s="302"/>
      <c r="H127" s="302" t="s">
        <v>2394</v>
      </c>
      <c r="I127" s="302" t="s">
        <v>2346</v>
      </c>
      <c r="J127" s="302" t="s">
        <v>2395</v>
      </c>
      <c r="K127" s="350"/>
    </row>
    <row r="128" s="1" customFormat="1" ht="15" customHeight="1">
      <c r="B128" s="347"/>
      <c r="C128" s="302" t="s">
        <v>2292</v>
      </c>
      <c r="D128" s="302"/>
      <c r="E128" s="302"/>
      <c r="F128" s="325" t="s">
        <v>2344</v>
      </c>
      <c r="G128" s="302"/>
      <c r="H128" s="302" t="s">
        <v>2396</v>
      </c>
      <c r="I128" s="302" t="s">
        <v>2346</v>
      </c>
      <c r="J128" s="302" t="s">
        <v>2395</v>
      </c>
      <c r="K128" s="350"/>
    </row>
    <row r="129" s="1" customFormat="1" ht="15" customHeight="1">
      <c r="B129" s="347"/>
      <c r="C129" s="302" t="s">
        <v>2355</v>
      </c>
      <c r="D129" s="302"/>
      <c r="E129" s="302"/>
      <c r="F129" s="325" t="s">
        <v>2350</v>
      </c>
      <c r="G129" s="302"/>
      <c r="H129" s="302" t="s">
        <v>2356</v>
      </c>
      <c r="I129" s="302" t="s">
        <v>2346</v>
      </c>
      <c r="J129" s="302">
        <v>15</v>
      </c>
      <c r="K129" s="350"/>
    </row>
    <row r="130" s="1" customFormat="1" ht="15" customHeight="1">
      <c r="B130" s="347"/>
      <c r="C130" s="328" t="s">
        <v>2357</v>
      </c>
      <c r="D130" s="328"/>
      <c r="E130" s="328"/>
      <c r="F130" s="329" t="s">
        <v>2350</v>
      </c>
      <c r="G130" s="328"/>
      <c r="H130" s="328" t="s">
        <v>2358</v>
      </c>
      <c r="I130" s="328" t="s">
        <v>2346</v>
      </c>
      <c r="J130" s="328">
        <v>15</v>
      </c>
      <c r="K130" s="350"/>
    </row>
    <row r="131" s="1" customFormat="1" ht="15" customHeight="1">
      <c r="B131" s="347"/>
      <c r="C131" s="328" t="s">
        <v>2359</v>
      </c>
      <c r="D131" s="328"/>
      <c r="E131" s="328"/>
      <c r="F131" s="329" t="s">
        <v>2350</v>
      </c>
      <c r="G131" s="328"/>
      <c r="H131" s="328" t="s">
        <v>2360</v>
      </c>
      <c r="I131" s="328" t="s">
        <v>2346</v>
      </c>
      <c r="J131" s="328">
        <v>20</v>
      </c>
      <c r="K131" s="350"/>
    </row>
    <row r="132" s="1" customFormat="1" ht="15" customHeight="1">
      <c r="B132" s="347"/>
      <c r="C132" s="328" t="s">
        <v>2361</v>
      </c>
      <c r="D132" s="328"/>
      <c r="E132" s="328"/>
      <c r="F132" s="329" t="s">
        <v>2350</v>
      </c>
      <c r="G132" s="328"/>
      <c r="H132" s="328" t="s">
        <v>2362</v>
      </c>
      <c r="I132" s="328" t="s">
        <v>2346</v>
      </c>
      <c r="J132" s="328">
        <v>20</v>
      </c>
      <c r="K132" s="350"/>
    </row>
    <row r="133" s="1" customFormat="1" ht="15" customHeight="1">
      <c r="B133" s="347"/>
      <c r="C133" s="302" t="s">
        <v>2349</v>
      </c>
      <c r="D133" s="302"/>
      <c r="E133" s="302"/>
      <c r="F133" s="325" t="s">
        <v>2350</v>
      </c>
      <c r="G133" s="302"/>
      <c r="H133" s="302" t="s">
        <v>2384</v>
      </c>
      <c r="I133" s="302" t="s">
        <v>2346</v>
      </c>
      <c r="J133" s="302">
        <v>50</v>
      </c>
      <c r="K133" s="350"/>
    </row>
    <row r="134" s="1" customFormat="1" ht="15" customHeight="1">
      <c r="B134" s="347"/>
      <c r="C134" s="302" t="s">
        <v>2363</v>
      </c>
      <c r="D134" s="302"/>
      <c r="E134" s="302"/>
      <c r="F134" s="325" t="s">
        <v>2350</v>
      </c>
      <c r="G134" s="302"/>
      <c r="H134" s="302" t="s">
        <v>2384</v>
      </c>
      <c r="I134" s="302" t="s">
        <v>2346</v>
      </c>
      <c r="J134" s="302">
        <v>50</v>
      </c>
      <c r="K134" s="350"/>
    </row>
    <row r="135" s="1" customFormat="1" ht="15" customHeight="1">
      <c r="B135" s="347"/>
      <c r="C135" s="302" t="s">
        <v>2369</v>
      </c>
      <c r="D135" s="302"/>
      <c r="E135" s="302"/>
      <c r="F135" s="325" t="s">
        <v>2350</v>
      </c>
      <c r="G135" s="302"/>
      <c r="H135" s="302" t="s">
        <v>2384</v>
      </c>
      <c r="I135" s="302" t="s">
        <v>2346</v>
      </c>
      <c r="J135" s="302">
        <v>50</v>
      </c>
      <c r="K135" s="350"/>
    </row>
    <row r="136" s="1" customFormat="1" ht="15" customHeight="1">
      <c r="B136" s="347"/>
      <c r="C136" s="302" t="s">
        <v>2371</v>
      </c>
      <c r="D136" s="302"/>
      <c r="E136" s="302"/>
      <c r="F136" s="325" t="s">
        <v>2350</v>
      </c>
      <c r="G136" s="302"/>
      <c r="H136" s="302" t="s">
        <v>2384</v>
      </c>
      <c r="I136" s="302" t="s">
        <v>2346</v>
      </c>
      <c r="J136" s="302">
        <v>50</v>
      </c>
      <c r="K136" s="350"/>
    </row>
    <row r="137" s="1" customFormat="1" ht="15" customHeight="1">
      <c r="B137" s="347"/>
      <c r="C137" s="302" t="s">
        <v>2372</v>
      </c>
      <c r="D137" s="302"/>
      <c r="E137" s="302"/>
      <c r="F137" s="325" t="s">
        <v>2350</v>
      </c>
      <c r="G137" s="302"/>
      <c r="H137" s="302" t="s">
        <v>2397</v>
      </c>
      <c r="I137" s="302" t="s">
        <v>2346</v>
      </c>
      <c r="J137" s="302">
        <v>255</v>
      </c>
      <c r="K137" s="350"/>
    </row>
    <row r="138" s="1" customFormat="1" ht="15" customHeight="1">
      <c r="B138" s="347"/>
      <c r="C138" s="302" t="s">
        <v>2374</v>
      </c>
      <c r="D138" s="302"/>
      <c r="E138" s="302"/>
      <c r="F138" s="325" t="s">
        <v>2344</v>
      </c>
      <c r="G138" s="302"/>
      <c r="H138" s="302" t="s">
        <v>2398</v>
      </c>
      <c r="I138" s="302" t="s">
        <v>2376</v>
      </c>
      <c r="J138" s="302"/>
      <c r="K138" s="350"/>
    </row>
    <row r="139" s="1" customFormat="1" ht="15" customHeight="1">
      <c r="B139" s="347"/>
      <c r="C139" s="302" t="s">
        <v>2377</v>
      </c>
      <c r="D139" s="302"/>
      <c r="E139" s="302"/>
      <c r="F139" s="325" t="s">
        <v>2344</v>
      </c>
      <c r="G139" s="302"/>
      <c r="H139" s="302" t="s">
        <v>2399</v>
      </c>
      <c r="I139" s="302" t="s">
        <v>2379</v>
      </c>
      <c r="J139" s="302"/>
      <c r="K139" s="350"/>
    </row>
    <row r="140" s="1" customFormat="1" ht="15" customHeight="1">
      <c r="B140" s="347"/>
      <c r="C140" s="302" t="s">
        <v>2380</v>
      </c>
      <c r="D140" s="302"/>
      <c r="E140" s="302"/>
      <c r="F140" s="325" t="s">
        <v>2344</v>
      </c>
      <c r="G140" s="302"/>
      <c r="H140" s="302" t="s">
        <v>2380</v>
      </c>
      <c r="I140" s="302" t="s">
        <v>2379</v>
      </c>
      <c r="J140" s="302"/>
      <c r="K140" s="350"/>
    </row>
    <row r="141" s="1" customFormat="1" ht="15" customHeight="1">
      <c r="B141" s="347"/>
      <c r="C141" s="302" t="s">
        <v>41</v>
      </c>
      <c r="D141" s="302"/>
      <c r="E141" s="302"/>
      <c r="F141" s="325" t="s">
        <v>2344</v>
      </c>
      <c r="G141" s="302"/>
      <c r="H141" s="302" t="s">
        <v>2400</v>
      </c>
      <c r="I141" s="302" t="s">
        <v>2379</v>
      </c>
      <c r="J141" s="302"/>
      <c r="K141" s="350"/>
    </row>
    <row r="142" s="1" customFormat="1" ht="15" customHeight="1">
      <c r="B142" s="347"/>
      <c r="C142" s="302" t="s">
        <v>2401</v>
      </c>
      <c r="D142" s="302"/>
      <c r="E142" s="302"/>
      <c r="F142" s="325" t="s">
        <v>2344</v>
      </c>
      <c r="G142" s="302"/>
      <c r="H142" s="302" t="s">
        <v>2402</v>
      </c>
      <c r="I142" s="302" t="s">
        <v>2379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2403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2338</v>
      </c>
      <c r="D148" s="317"/>
      <c r="E148" s="317"/>
      <c r="F148" s="317" t="s">
        <v>2339</v>
      </c>
      <c r="G148" s="318"/>
      <c r="H148" s="317" t="s">
        <v>57</v>
      </c>
      <c r="I148" s="317" t="s">
        <v>60</v>
      </c>
      <c r="J148" s="317" t="s">
        <v>2340</v>
      </c>
      <c r="K148" s="316"/>
    </row>
    <row r="149" s="1" customFormat="1" ht="17.25" customHeight="1">
      <c r="B149" s="314"/>
      <c r="C149" s="319" t="s">
        <v>2341</v>
      </c>
      <c r="D149" s="319"/>
      <c r="E149" s="319"/>
      <c r="F149" s="320" t="s">
        <v>2342</v>
      </c>
      <c r="G149" s="321"/>
      <c r="H149" s="319"/>
      <c r="I149" s="319"/>
      <c r="J149" s="319" t="s">
        <v>2343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2347</v>
      </c>
      <c r="D151" s="302"/>
      <c r="E151" s="302"/>
      <c r="F151" s="355" t="s">
        <v>2344</v>
      </c>
      <c r="G151" s="302"/>
      <c r="H151" s="354" t="s">
        <v>2384</v>
      </c>
      <c r="I151" s="354" t="s">
        <v>2346</v>
      </c>
      <c r="J151" s="354">
        <v>120</v>
      </c>
      <c r="K151" s="350"/>
    </row>
    <row r="152" s="1" customFormat="1" ht="15" customHeight="1">
      <c r="B152" s="327"/>
      <c r="C152" s="354" t="s">
        <v>2393</v>
      </c>
      <c r="D152" s="302"/>
      <c r="E152" s="302"/>
      <c r="F152" s="355" t="s">
        <v>2344</v>
      </c>
      <c r="G152" s="302"/>
      <c r="H152" s="354" t="s">
        <v>2404</v>
      </c>
      <c r="I152" s="354" t="s">
        <v>2346</v>
      </c>
      <c r="J152" s="354" t="s">
        <v>2395</v>
      </c>
      <c r="K152" s="350"/>
    </row>
    <row r="153" s="1" customFormat="1" ht="15" customHeight="1">
      <c r="B153" s="327"/>
      <c r="C153" s="354" t="s">
        <v>2292</v>
      </c>
      <c r="D153" s="302"/>
      <c r="E153" s="302"/>
      <c r="F153" s="355" t="s">
        <v>2344</v>
      </c>
      <c r="G153" s="302"/>
      <c r="H153" s="354" t="s">
        <v>2405</v>
      </c>
      <c r="I153" s="354" t="s">
        <v>2346</v>
      </c>
      <c r="J153" s="354" t="s">
        <v>2395</v>
      </c>
      <c r="K153" s="350"/>
    </row>
    <row r="154" s="1" customFormat="1" ht="15" customHeight="1">
      <c r="B154" s="327"/>
      <c r="C154" s="354" t="s">
        <v>2349</v>
      </c>
      <c r="D154" s="302"/>
      <c r="E154" s="302"/>
      <c r="F154" s="355" t="s">
        <v>2350</v>
      </c>
      <c r="G154" s="302"/>
      <c r="H154" s="354" t="s">
        <v>2384</v>
      </c>
      <c r="I154" s="354" t="s">
        <v>2346</v>
      </c>
      <c r="J154" s="354">
        <v>50</v>
      </c>
      <c r="K154" s="350"/>
    </row>
    <row r="155" s="1" customFormat="1" ht="15" customHeight="1">
      <c r="B155" s="327"/>
      <c r="C155" s="354" t="s">
        <v>2352</v>
      </c>
      <c r="D155" s="302"/>
      <c r="E155" s="302"/>
      <c r="F155" s="355" t="s">
        <v>2344</v>
      </c>
      <c r="G155" s="302"/>
      <c r="H155" s="354" t="s">
        <v>2384</v>
      </c>
      <c r="I155" s="354" t="s">
        <v>2354</v>
      </c>
      <c r="J155" s="354"/>
      <c r="K155" s="350"/>
    </row>
    <row r="156" s="1" customFormat="1" ht="15" customHeight="1">
      <c r="B156" s="327"/>
      <c r="C156" s="354" t="s">
        <v>2363</v>
      </c>
      <c r="D156" s="302"/>
      <c r="E156" s="302"/>
      <c r="F156" s="355" t="s">
        <v>2350</v>
      </c>
      <c r="G156" s="302"/>
      <c r="H156" s="354" t="s">
        <v>2384</v>
      </c>
      <c r="I156" s="354" t="s">
        <v>2346</v>
      </c>
      <c r="J156" s="354">
        <v>50</v>
      </c>
      <c r="K156" s="350"/>
    </row>
    <row r="157" s="1" customFormat="1" ht="15" customHeight="1">
      <c r="B157" s="327"/>
      <c r="C157" s="354" t="s">
        <v>2371</v>
      </c>
      <c r="D157" s="302"/>
      <c r="E157" s="302"/>
      <c r="F157" s="355" t="s">
        <v>2350</v>
      </c>
      <c r="G157" s="302"/>
      <c r="H157" s="354" t="s">
        <v>2384</v>
      </c>
      <c r="I157" s="354" t="s">
        <v>2346</v>
      </c>
      <c r="J157" s="354">
        <v>50</v>
      </c>
      <c r="K157" s="350"/>
    </row>
    <row r="158" s="1" customFormat="1" ht="15" customHeight="1">
      <c r="B158" s="327"/>
      <c r="C158" s="354" t="s">
        <v>2369</v>
      </c>
      <c r="D158" s="302"/>
      <c r="E158" s="302"/>
      <c r="F158" s="355" t="s">
        <v>2350</v>
      </c>
      <c r="G158" s="302"/>
      <c r="H158" s="354" t="s">
        <v>2384</v>
      </c>
      <c r="I158" s="354" t="s">
        <v>2346</v>
      </c>
      <c r="J158" s="354">
        <v>50</v>
      </c>
      <c r="K158" s="350"/>
    </row>
    <row r="159" s="1" customFormat="1" ht="15" customHeight="1">
      <c r="B159" s="327"/>
      <c r="C159" s="354" t="s">
        <v>117</v>
      </c>
      <c r="D159" s="302"/>
      <c r="E159" s="302"/>
      <c r="F159" s="355" t="s">
        <v>2344</v>
      </c>
      <c r="G159" s="302"/>
      <c r="H159" s="354" t="s">
        <v>2406</v>
      </c>
      <c r="I159" s="354" t="s">
        <v>2346</v>
      </c>
      <c r="J159" s="354" t="s">
        <v>2407</v>
      </c>
      <c r="K159" s="350"/>
    </row>
    <row r="160" s="1" customFormat="1" ht="15" customHeight="1">
      <c r="B160" s="327"/>
      <c r="C160" s="354" t="s">
        <v>2408</v>
      </c>
      <c r="D160" s="302"/>
      <c r="E160" s="302"/>
      <c r="F160" s="355" t="s">
        <v>2344</v>
      </c>
      <c r="G160" s="302"/>
      <c r="H160" s="354" t="s">
        <v>2409</v>
      </c>
      <c r="I160" s="354" t="s">
        <v>2379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2410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2338</v>
      </c>
      <c r="D166" s="317"/>
      <c r="E166" s="317"/>
      <c r="F166" s="317" t="s">
        <v>2339</v>
      </c>
      <c r="G166" s="359"/>
      <c r="H166" s="360" t="s">
        <v>57</v>
      </c>
      <c r="I166" s="360" t="s">
        <v>60</v>
      </c>
      <c r="J166" s="317" t="s">
        <v>2340</v>
      </c>
      <c r="K166" s="294"/>
    </row>
    <row r="167" s="1" customFormat="1" ht="17.25" customHeight="1">
      <c r="B167" s="295"/>
      <c r="C167" s="319" t="s">
        <v>2341</v>
      </c>
      <c r="D167" s="319"/>
      <c r="E167" s="319"/>
      <c r="F167" s="320" t="s">
        <v>2342</v>
      </c>
      <c r="G167" s="361"/>
      <c r="H167" s="362"/>
      <c r="I167" s="362"/>
      <c r="J167" s="319" t="s">
        <v>2343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2347</v>
      </c>
      <c r="D169" s="302"/>
      <c r="E169" s="302"/>
      <c r="F169" s="325" t="s">
        <v>2344</v>
      </c>
      <c r="G169" s="302"/>
      <c r="H169" s="302" t="s">
        <v>2384</v>
      </c>
      <c r="I169" s="302" t="s">
        <v>2346</v>
      </c>
      <c r="J169" s="302">
        <v>120</v>
      </c>
      <c r="K169" s="350"/>
    </row>
    <row r="170" s="1" customFormat="1" ht="15" customHeight="1">
      <c r="B170" s="327"/>
      <c r="C170" s="302" t="s">
        <v>2393</v>
      </c>
      <c r="D170" s="302"/>
      <c r="E170" s="302"/>
      <c r="F170" s="325" t="s">
        <v>2344</v>
      </c>
      <c r="G170" s="302"/>
      <c r="H170" s="302" t="s">
        <v>2394</v>
      </c>
      <c r="I170" s="302" t="s">
        <v>2346</v>
      </c>
      <c r="J170" s="302" t="s">
        <v>2395</v>
      </c>
      <c r="K170" s="350"/>
    </row>
    <row r="171" s="1" customFormat="1" ht="15" customHeight="1">
      <c r="B171" s="327"/>
      <c r="C171" s="302" t="s">
        <v>2292</v>
      </c>
      <c r="D171" s="302"/>
      <c r="E171" s="302"/>
      <c r="F171" s="325" t="s">
        <v>2344</v>
      </c>
      <c r="G171" s="302"/>
      <c r="H171" s="302" t="s">
        <v>2411</v>
      </c>
      <c r="I171" s="302" t="s">
        <v>2346</v>
      </c>
      <c r="J171" s="302" t="s">
        <v>2395</v>
      </c>
      <c r="K171" s="350"/>
    </row>
    <row r="172" s="1" customFormat="1" ht="15" customHeight="1">
      <c r="B172" s="327"/>
      <c r="C172" s="302" t="s">
        <v>2349</v>
      </c>
      <c r="D172" s="302"/>
      <c r="E172" s="302"/>
      <c r="F172" s="325" t="s">
        <v>2350</v>
      </c>
      <c r="G172" s="302"/>
      <c r="H172" s="302" t="s">
        <v>2411</v>
      </c>
      <c r="I172" s="302" t="s">
        <v>2346</v>
      </c>
      <c r="J172" s="302">
        <v>50</v>
      </c>
      <c r="K172" s="350"/>
    </row>
    <row r="173" s="1" customFormat="1" ht="15" customHeight="1">
      <c r="B173" s="327"/>
      <c r="C173" s="302" t="s">
        <v>2352</v>
      </c>
      <c r="D173" s="302"/>
      <c r="E173" s="302"/>
      <c r="F173" s="325" t="s">
        <v>2344</v>
      </c>
      <c r="G173" s="302"/>
      <c r="H173" s="302" t="s">
        <v>2411</v>
      </c>
      <c r="I173" s="302" t="s">
        <v>2354</v>
      </c>
      <c r="J173" s="302"/>
      <c r="K173" s="350"/>
    </row>
    <row r="174" s="1" customFormat="1" ht="15" customHeight="1">
      <c r="B174" s="327"/>
      <c r="C174" s="302" t="s">
        <v>2363</v>
      </c>
      <c r="D174" s="302"/>
      <c r="E174" s="302"/>
      <c r="F174" s="325" t="s">
        <v>2350</v>
      </c>
      <c r="G174" s="302"/>
      <c r="H174" s="302" t="s">
        <v>2411</v>
      </c>
      <c r="I174" s="302" t="s">
        <v>2346</v>
      </c>
      <c r="J174" s="302">
        <v>50</v>
      </c>
      <c r="K174" s="350"/>
    </row>
    <row r="175" s="1" customFormat="1" ht="15" customHeight="1">
      <c r="B175" s="327"/>
      <c r="C175" s="302" t="s">
        <v>2371</v>
      </c>
      <c r="D175" s="302"/>
      <c r="E175" s="302"/>
      <c r="F175" s="325" t="s">
        <v>2350</v>
      </c>
      <c r="G175" s="302"/>
      <c r="H175" s="302" t="s">
        <v>2411</v>
      </c>
      <c r="I175" s="302" t="s">
        <v>2346</v>
      </c>
      <c r="J175" s="302">
        <v>50</v>
      </c>
      <c r="K175" s="350"/>
    </row>
    <row r="176" s="1" customFormat="1" ht="15" customHeight="1">
      <c r="B176" s="327"/>
      <c r="C176" s="302" t="s">
        <v>2369</v>
      </c>
      <c r="D176" s="302"/>
      <c r="E176" s="302"/>
      <c r="F176" s="325" t="s">
        <v>2350</v>
      </c>
      <c r="G176" s="302"/>
      <c r="H176" s="302" t="s">
        <v>2411</v>
      </c>
      <c r="I176" s="302" t="s">
        <v>2346</v>
      </c>
      <c r="J176" s="302">
        <v>50</v>
      </c>
      <c r="K176" s="350"/>
    </row>
    <row r="177" s="1" customFormat="1" ht="15" customHeight="1">
      <c r="B177" s="327"/>
      <c r="C177" s="302" t="s">
        <v>123</v>
      </c>
      <c r="D177" s="302"/>
      <c r="E177" s="302"/>
      <c r="F177" s="325" t="s">
        <v>2344</v>
      </c>
      <c r="G177" s="302"/>
      <c r="H177" s="302" t="s">
        <v>2412</v>
      </c>
      <c r="I177" s="302" t="s">
        <v>2413</v>
      </c>
      <c r="J177" s="302"/>
      <c r="K177" s="350"/>
    </row>
    <row r="178" s="1" customFormat="1" ht="15" customHeight="1">
      <c r="B178" s="327"/>
      <c r="C178" s="302" t="s">
        <v>60</v>
      </c>
      <c r="D178" s="302"/>
      <c r="E178" s="302"/>
      <c r="F178" s="325" t="s">
        <v>2344</v>
      </c>
      <c r="G178" s="302"/>
      <c r="H178" s="302" t="s">
        <v>2414</v>
      </c>
      <c r="I178" s="302" t="s">
        <v>2415</v>
      </c>
      <c r="J178" s="302">
        <v>1</v>
      </c>
      <c r="K178" s="350"/>
    </row>
    <row r="179" s="1" customFormat="1" ht="15" customHeight="1">
      <c r="B179" s="327"/>
      <c r="C179" s="302" t="s">
        <v>56</v>
      </c>
      <c r="D179" s="302"/>
      <c r="E179" s="302"/>
      <c r="F179" s="325" t="s">
        <v>2344</v>
      </c>
      <c r="G179" s="302"/>
      <c r="H179" s="302" t="s">
        <v>2416</v>
      </c>
      <c r="I179" s="302" t="s">
        <v>2346</v>
      </c>
      <c r="J179" s="302">
        <v>20</v>
      </c>
      <c r="K179" s="350"/>
    </row>
    <row r="180" s="1" customFormat="1" ht="15" customHeight="1">
      <c r="B180" s="327"/>
      <c r="C180" s="302" t="s">
        <v>57</v>
      </c>
      <c r="D180" s="302"/>
      <c r="E180" s="302"/>
      <c r="F180" s="325" t="s">
        <v>2344</v>
      </c>
      <c r="G180" s="302"/>
      <c r="H180" s="302" t="s">
        <v>2417</v>
      </c>
      <c r="I180" s="302" t="s">
        <v>2346</v>
      </c>
      <c r="J180" s="302">
        <v>255</v>
      </c>
      <c r="K180" s="350"/>
    </row>
    <row r="181" s="1" customFormat="1" ht="15" customHeight="1">
      <c r="B181" s="327"/>
      <c r="C181" s="302" t="s">
        <v>124</v>
      </c>
      <c r="D181" s="302"/>
      <c r="E181" s="302"/>
      <c r="F181" s="325" t="s">
        <v>2344</v>
      </c>
      <c r="G181" s="302"/>
      <c r="H181" s="302" t="s">
        <v>2308</v>
      </c>
      <c r="I181" s="302" t="s">
        <v>2346</v>
      </c>
      <c r="J181" s="302">
        <v>10</v>
      </c>
      <c r="K181" s="350"/>
    </row>
    <row r="182" s="1" customFormat="1" ht="15" customHeight="1">
      <c r="B182" s="327"/>
      <c r="C182" s="302" t="s">
        <v>125</v>
      </c>
      <c r="D182" s="302"/>
      <c r="E182" s="302"/>
      <c r="F182" s="325" t="s">
        <v>2344</v>
      </c>
      <c r="G182" s="302"/>
      <c r="H182" s="302" t="s">
        <v>2418</v>
      </c>
      <c r="I182" s="302" t="s">
        <v>2379</v>
      </c>
      <c r="J182" s="302"/>
      <c r="K182" s="350"/>
    </row>
    <row r="183" s="1" customFormat="1" ht="15" customHeight="1">
      <c r="B183" s="327"/>
      <c r="C183" s="302" t="s">
        <v>2419</v>
      </c>
      <c r="D183" s="302"/>
      <c r="E183" s="302"/>
      <c r="F183" s="325" t="s">
        <v>2344</v>
      </c>
      <c r="G183" s="302"/>
      <c r="H183" s="302" t="s">
        <v>2420</v>
      </c>
      <c r="I183" s="302" t="s">
        <v>2379</v>
      </c>
      <c r="J183" s="302"/>
      <c r="K183" s="350"/>
    </row>
    <row r="184" s="1" customFormat="1" ht="15" customHeight="1">
      <c r="B184" s="327"/>
      <c r="C184" s="302" t="s">
        <v>2408</v>
      </c>
      <c r="D184" s="302"/>
      <c r="E184" s="302"/>
      <c r="F184" s="325" t="s">
        <v>2344</v>
      </c>
      <c r="G184" s="302"/>
      <c r="H184" s="302" t="s">
        <v>2421</v>
      </c>
      <c r="I184" s="302" t="s">
        <v>2379</v>
      </c>
      <c r="J184" s="302"/>
      <c r="K184" s="350"/>
    </row>
    <row r="185" s="1" customFormat="1" ht="15" customHeight="1">
      <c r="B185" s="327"/>
      <c r="C185" s="302" t="s">
        <v>127</v>
      </c>
      <c r="D185" s="302"/>
      <c r="E185" s="302"/>
      <c r="F185" s="325" t="s">
        <v>2350</v>
      </c>
      <c r="G185" s="302"/>
      <c r="H185" s="302" t="s">
        <v>2422</v>
      </c>
      <c r="I185" s="302" t="s">
        <v>2346</v>
      </c>
      <c r="J185" s="302">
        <v>50</v>
      </c>
      <c r="K185" s="350"/>
    </row>
    <row r="186" s="1" customFormat="1" ht="15" customHeight="1">
      <c r="B186" s="327"/>
      <c r="C186" s="302" t="s">
        <v>2423</v>
      </c>
      <c r="D186" s="302"/>
      <c r="E186" s="302"/>
      <c r="F186" s="325" t="s">
        <v>2350</v>
      </c>
      <c r="G186" s="302"/>
      <c r="H186" s="302" t="s">
        <v>2424</v>
      </c>
      <c r="I186" s="302" t="s">
        <v>2425</v>
      </c>
      <c r="J186" s="302"/>
      <c r="K186" s="350"/>
    </row>
    <row r="187" s="1" customFormat="1" ht="15" customHeight="1">
      <c r="B187" s="327"/>
      <c r="C187" s="302" t="s">
        <v>2426</v>
      </c>
      <c r="D187" s="302"/>
      <c r="E187" s="302"/>
      <c r="F187" s="325" t="s">
        <v>2350</v>
      </c>
      <c r="G187" s="302"/>
      <c r="H187" s="302" t="s">
        <v>2427</v>
      </c>
      <c r="I187" s="302" t="s">
        <v>2425</v>
      </c>
      <c r="J187" s="302"/>
      <c r="K187" s="350"/>
    </row>
    <row r="188" s="1" customFormat="1" ht="15" customHeight="1">
      <c r="B188" s="327"/>
      <c r="C188" s="302" t="s">
        <v>2428</v>
      </c>
      <c r="D188" s="302"/>
      <c r="E188" s="302"/>
      <c r="F188" s="325" t="s">
        <v>2350</v>
      </c>
      <c r="G188" s="302"/>
      <c r="H188" s="302" t="s">
        <v>2429</v>
      </c>
      <c r="I188" s="302" t="s">
        <v>2425</v>
      </c>
      <c r="J188" s="302"/>
      <c r="K188" s="350"/>
    </row>
    <row r="189" s="1" customFormat="1" ht="15" customHeight="1">
      <c r="B189" s="327"/>
      <c r="C189" s="363" t="s">
        <v>2430</v>
      </c>
      <c r="D189" s="302"/>
      <c r="E189" s="302"/>
      <c r="F189" s="325" t="s">
        <v>2350</v>
      </c>
      <c r="G189" s="302"/>
      <c r="H189" s="302" t="s">
        <v>2431</v>
      </c>
      <c r="I189" s="302" t="s">
        <v>2432</v>
      </c>
      <c r="J189" s="364" t="s">
        <v>2433</v>
      </c>
      <c r="K189" s="350"/>
    </row>
    <row r="190" s="18" customFormat="1" ht="15" customHeight="1">
      <c r="B190" s="365"/>
      <c r="C190" s="366" t="s">
        <v>2434</v>
      </c>
      <c r="D190" s="367"/>
      <c r="E190" s="367"/>
      <c r="F190" s="368" t="s">
        <v>2350</v>
      </c>
      <c r="G190" s="367"/>
      <c r="H190" s="367" t="s">
        <v>2435</v>
      </c>
      <c r="I190" s="367" t="s">
        <v>2432</v>
      </c>
      <c r="J190" s="369" t="s">
        <v>2433</v>
      </c>
      <c r="K190" s="370"/>
    </row>
    <row r="191" s="1" customFormat="1" ht="15" customHeight="1">
      <c r="B191" s="327"/>
      <c r="C191" s="363" t="s">
        <v>45</v>
      </c>
      <c r="D191" s="302"/>
      <c r="E191" s="302"/>
      <c r="F191" s="325" t="s">
        <v>2344</v>
      </c>
      <c r="G191" s="302"/>
      <c r="H191" s="299" t="s">
        <v>2436</v>
      </c>
      <c r="I191" s="302" t="s">
        <v>2437</v>
      </c>
      <c r="J191" s="302"/>
      <c r="K191" s="350"/>
    </row>
    <row r="192" s="1" customFormat="1" ht="15" customHeight="1">
      <c r="B192" s="327"/>
      <c r="C192" s="363" t="s">
        <v>2438</v>
      </c>
      <c r="D192" s="302"/>
      <c r="E192" s="302"/>
      <c r="F192" s="325" t="s">
        <v>2344</v>
      </c>
      <c r="G192" s="302"/>
      <c r="H192" s="302" t="s">
        <v>2439</v>
      </c>
      <c r="I192" s="302" t="s">
        <v>2379</v>
      </c>
      <c r="J192" s="302"/>
      <c r="K192" s="350"/>
    </row>
    <row r="193" s="1" customFormat="1" ht="15" customHeight="1">
      <c r="B193" s="327"/>
      <c r="C193" s="363" t="s">
        <v>2440</v>
      </c>
      <c r="D193" s="302"/>
      <c r="E193" s="302"/>
      <c r="F193" s="325" t="s">
        <v>2344</v>
      </c>
      <c r="G193" s="302"/>
      <c r="H193" s="302" t="s">
        <v>2441</v>
      </c>
      <c r="I193" s="302" t="s">
        <v>2379</v>
      </c>
      <c r="J193" s="302"/>
      <c r="K193" s="350"/>
    </row>
    <row r="194" s="1" customFormat="1" ht="15" customHeight="1">
      <c r="B194" s="327"/>
      <c r="C194" s="363" t="s">
        <v>2442</v>
      </c>
      <c r="D194" s="302"/>
      <c r="E194" s="302"/>
      <c r="F194" s="325" t="s">
        <v>2350</v>
      </c>
      <c r="G194" s="302"/>
      <c r="H194" s="302" t="s">
        <v>2443</v>
      </c>
      <c r="I194" s="302" t="s">
        <v>2379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2444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2445</v>
      </c>
      <c r="D201" s="372"/>
      <c r="E201" s="372"/>
      <c r="F201" s="372" t="s">
        <v>2446</v>
      </c>
      <c r="G201" s="373"/>
      <c r="H201" s="372" t="s">
        <v>2447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2437</v>
      </c>
      <c r="D203" s="302"/>
      <c r="E203" s="302"/>
      <c r="F203" s="325" t="s">
        <v>46</v>
      </c>
      <c r="G203" s="302"/>
      <c r="H203" s="302" t="s">
        <v>2448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47</v>
      </c>
      <c r="G204" s="302"/>
      <c r="H204" s="302" t="s">
        <v>2449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50</v>
      </c>
      <c r="G205" s="302"/>
      <c r="H205" s="302" t="s">
        <v>2450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48</v>
      </c>
      <c r="G206" s="302"/>
      <c r="H206" s="302" t="s">
        <v>2451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49</v>
      </c>
      <c r="G207" s="302"/>
      <c r="H207" s="302" t="s">
        <v>2452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2391</v>
      </c>
      <c r="D209" s="302"/>
      <c r="E209" s="302"/>
      <c r="F209" s="325" t="s">
        <v>82</v>
      </c>
      <c r="G209" s="302"/>
      <c r="H209" s="302" t="s">
        <v>2453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2286</v>
      </c>
      <c r="G210" s="302"/>
      <c r="H210" s="302" t="s">
        <v>2287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2284</v>
      </c>
      <c r="G211" s="302"/>
      <c r="H211" s="302" t="s">
        <v>2454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2288</v>
      </c>
      <c r="G212" s="363"/>
      <c r="H212" s="354" t="s">
        <v>2289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2290</v>
      </c>
      <c r="G213" s="363"/>
      <c r="H213" s="354" t="s">
        <v>2455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2415</v>
      </c>
      <c r="D215" s="302"/>
      <c r="E215" s="302"/>
      <c r="F215" s="325">
        <v>1</v>
      </c>
      <c r="G215" s="363"/>
      <c r="H215" s="354" t="s">
        <v>2456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2457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2458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2459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ROUND((SUM(BE82:BE101)),  2)</f>
        <v>0</v>
      </c>
      <c r="G33" s="41"/>
      <c r="H33" s="41"/>
      <c r="I33" s="151">
        <v>0.20999999999999999</v>
      </c>
      <c r="J33" s="150">
        <f>ROUND(((SUM(BE82:BE101))*I33),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ROUND((SUM(BF82:BF101)),  2)</f>
        <v>0</v>
      </c>
      <c r="G34" s="41"/>
      <c r="H34" s="41"/>
      <c r="I34" s="151">
        <v>0.12</v>
      </c>
      <c r="J34" s="150">
        <f>ROUND(((SUM(BF82:BF101))*I34),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ROUND((SUM(BG82:BG101)),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ROUND((SUM(BH82:BH101)),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ROUND((SUM(BI82:BI101)),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Jakub Vilingr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115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120</v>
      </c>
      <c r="E61" s="177"/>
      <c r="F61" s="177"/>
      <c r="G61" s="177"/>
      <c r="H61" s="177"/>
      <c r="I61" s="177"/>
      <c r="J61" s="178">
        <f>J84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121</v>
      </c>
      <c r="E62" s="177"/>
      <c r="F62" s="177"/>
      <c r="G62" s="177"/>
      <c r="H62" s="177"/>
      <c r="I62" s="177"/>
      <c r="J62" s="178">
        <f>J97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122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3" t="str">
        <f>E7</f>
        <v>ZŠ a MŠ Okružní 1580/57, Aš - stavební úpravy</v>
      </c>
      <c r="F72" s="35"/>
      <c r="G72" s="35"/>
      <c r="H72" s="35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114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VRN - Vedlejší rozpočtové náklady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>Aš</v>
      </c>
      <c r="G76" s="43"/>
      <c r="H76" s="43"/>
      <c r="I76" s="35" t="s">
        <v>23</v>
      </c>
      <c r="J76" s="75" t="str">
        <f>IF(J12="","",J12)</f>
        <v>29. 1. 2026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25</v>
      </c>
      <c r="D78" s="43"/>
      <c r="E78" s="43"/>
      <c r="F78" s="30" t="str">
        <f>E15</f>
        <v>Město Aš</v>
      </c>
      <c r="G78" s="43"/>
      <c r="H78" s="43"/>
      <c r="I78" s="35" t="s">
        <v>32</v>
      </c>
      <c r="J78" s="39" t="str">
        <f>E21</f>
        <v>AVZ, Ing. Arch Václav Zůna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30</v>
      </c>
      <c r="D79" s="43"/>
      <c r="E79" s="43"/>
      <c r="F79" s="30" t="str">
        <f>IF(E18="","",E18)</f>
        <v>Vyplň údaj</v>
      </c>
      <c r="G79" s="43"/>
      <c r="H79" s="43"/>
      <c r="I79" s="35" t="s">
        <v>36</v>
      </c>
      <c r="J79" s="39" t="str">
        <f>E24</f>
        <v>Jakub Vilingr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0"/>
      <c r="B81" s="181"/>
      <c r="C81" s="182" t="s">
        <v>123</v>
      </c>
      <c r="D81" s="183" t="s">
        <v>60</v>
      </c>
      <c r="E81" s="183" t="s">
        <v>56</v>
      </c>
      <c r="F81" s="183" t="s">
        <v>57</v>
      </c>
      <c r="G81" s="183" t="s">
        <v>124</v>
      </c>
      <c r="H81" s="183" t="s">
        <v>125</v>
      </c>
      <c r="I81" s="183" t="s">
        <v>126</v>
      </c>
      <c r="J81" s="183" t="s">
        <v>118</v>
      </c>
      <c r="K81" s="184" t="s">
        <v>127</v>
      </c>
      <c r="L81" s="185"/>
      <c r="M81" s="95" t="s">
        <v>19</v>
      </c>
      <c r="N81" s="96" t="s">
        <v>45</v>
      </c>
      <c r="O81" s="96" t="s">
        <v>128</v>
      </c>
      <c r="P81" s="96" t="s">
        <v>129</v>
      </c>
      <c r="Q81" s="96" t="s">
        <v>130</v>
      </c>
      <c r="R81" s="96" t="s">
        <v>131</v>
      </c>
      <c r="S81" s="96" t="s">
        <v>132</v>
      </c>
      <c r="T81" s="97" t="s">
        <v>133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1"/>
      <c r="B82" s="42"/>
      <c r="C82" s="102" t="s">
        <v>134</v>
      </c>
      <c r="D82" s="43"/>
      <c r="E82" s="43"/>
      <c r="F82" s="43"/>
      <c r="G82" s="43"/>
      <c r="H82" s="43"/>
      <c r="I82" s="43"/>
      <c r="J82" s="186">
        <f>BK82</f>
        <v>0</v>
      </c>
      <c r="K82" s="43"/>
      <c r="L82" s="47"/>
      <c r="M82" s="98"/>
      <c r="N82" s="187"/>
      <c r="O82" s="99"/>
      <c r="P82" s="188">
        <f>P83</f>
        <v>0</v>
      </c>
      <c r="Q82" s="99"/>
      <c r="R82" s="188">
        <f>R83</f>
        <v>0</v>
      </c>
      <c r="S82" s="99"/>
      <c r="T82" s="189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74</v>
      </c>
      <c r="AU82" s="20" t="s">
        <v>119</v>
      </c>
      <c r="BK82" s="190">
        <f>BK83</f>
        <v>0</v>
      </c>
    </row>
    <row r="83" s="12" customFormat="1" ht="25.92" customHeight="1">
      <c r="A83" s="12"/>
      <c r="B83" s="191"/>
      <c r="C83" s="192"/>
      <c r="D83" s="193" t="s">
        <v>74</v>
      </c>
      <c r="E83" s="194" t="s">
        <v>80</v>
      </c>
      <c r="F83" s="194" t="s">
        <v>81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P84+P97</f>
        <v>0</v>
      </c>
      <c r="Q83" s="199"/>
      <c r="R83" s="200">
        <f>R84+R97</f>
        <v>0</v>
      </c>
      <c r="S83" s="199"/>
      <c r="T83" s="201">
        <f>T84+T97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135</v>
      </c>
      <c r="AT83" s="203" t="s">
        <v>74</v>
      </c>
      <c r="AU83" s="203" t="s">
        <v>75</v>
      </c>
      <c r="AY83" s="202" t="s">
        <v>136</v>
      </c>
      <c r="BK83" s="204">
        <f>BK84+BK97</f>
        <v>0</v>
      </c>
    </row>
    <row r="84" s="12" customFormat="1" ht="22.8" customHeight="1">
      <c r="A84" s="12"/>
      <c r="B84" s="191"/>
      <c r="C84" s="192"/>
      <c r="D84" s="193" t="s">
        <v>74</v>
      </c>
      <c r="E84" s="205" t="s">
        <v>137</v>
      </c>
      <c r="F84" s="205" t="s">
        <v>138</v>
      </c>
      <c r="G84" s="192"/>
      <c r="H84" s="192"/>
      <c r="I84" s="195"/>
      <c r="J84" s="206">
        <f>BK84</f>
        <v>0</v>
      </c>
      <c r="K84" s="192"/>
      <c r="L84" s="197"/>
      <c r="M84" s="198"/>
      <c r="N84" s="199"/>
      <c r="O84" s="199"/>
      <c r="P84" s="200">
        <f>SUM(P85:P96)</f>
        <v>0</v>
      </c>
      <c r="Q84" s="199"/>
      <c r="R84" s="200">
        <f>SUM(R85:R96)</f>
        <v>0</v>
      </c>
      <c r="S84" s="199"/>
      <c r="T84" s="201">
        <f>SUM(T85:T96)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135</v>
      </c>
      <c r="AT84" s="203" t="s">
        <v>74</v>
      </c>
      <c r="AU84" s="203" t="s">
        <v>83</v>
      </c>
      <c r="AY84" s="202" t="s">
        <v>136</v>
      </c>
      <c r="BK84" s="204">
        <f>SUM(BK85:BK96)</f>
        <v>0</v>
      </c>
    </row>
    <row r="85" s="2" customFormat="1" ht="16.5" customHeight="1">
      <c r="A85" s="41"/>
      <c r="B85" s="42"/>
      <c r="C85" s="207" t="s">
        <v>83</v>
      </c>
      <c r="D85" s="207" t="s">
        <v>139</v>
      </c>
      <c r="E85" s="208" t="s">
        <v>140</v>
      </c>
      <c r="F85" s="209" t="s">
        <v>138</v>
      </c>
      <c r="G85" s="210" t="s">
        <v>141</v>
      </c>
      <c r="H85" s="211">
        <v>1</v>
      </c>
      <c r="I85" s="212"/>
      <c r="J85" s="213">
        <f>ROUND(I85*H85,2)</f>
        <v>0</v>
      </c>
      <c r="K85" s="209" t="s">
        <v>142</v>
      </c>
      <c r="L85" s="47"/>
      <c r="M85" s="214" t="s">
        <v>19</v>
      </c>
      <c r="N85" s="215" t="s">
        <v>46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143</v>
      </c>
      <c r="AT85" s="218" t="s">
        <v>139</v>
      </c>
      <c r="AU85" s="218" t="s">
        <v>85</v>
      </c>
      <c r="AY85" s="20" t="s">
        <v>136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83</v>
      </c>
      <c r="BK85" s="219">
        <f>ROUND(I85*H85,2)</f>
        <v>0</v>
      </c>
      <c r="BL85" s="20" t="s">
        <v>143</v>
      </c>
      <c r="BM85" s="218" t="s">
        <v>144</v>
      </c>
    </row>
    <row r="86" s="2" customFormat="1">
      <c r="A86" s="41"/>
      <c r="B86" s="42"/>
      <c r="C86" s="43"/>
      <c r="D86" s="220" t="s">
        <v>145</v>
      </c>
      <c r="E86" s="43"/>
      <c r="F86" s="221" t="s">
        <v>138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145</v>
      </c>
      <c r="AU86" s="20" t="s">
        <v>85</v>
      </c>
    </row>
    <row r="87" s="2" customFormat="1">
      <c r="A87" s="41"/>
      <c r="B87" s="42"/>
      <c r="C87" s="43"/>
      <c r="D87" s="225" t="s">
        <v>146</v>
      </c>
      <c r="E87" s="43"/>
      <c r="F87" s="226" t="s">
        <v>147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146</v>
      </c>
      <c r="AU87" s="20" t="s">
        <v>85</v>
      </c>
    </row>
    <row r="88" s="2" customFormat="1">
      <c r="A88" s="41"/>
      <c r="B88" s="42"/>
      <c r="C88" s="43"/>
      <c r="D88" s="220" t="s">
        <v>148</v>
      </c>
      <c r="E88" s="43"/>
      <c r="F88" s="227" t="s">
        <v>149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148</v>
      </c>
      <c r="AU88" s="20" t="s">
        <v>85</v>
      </c>
    </row>
    <row r="89" s="2" customFormat="1" ht="16.5" customHeight="1">
      <c r="A89" s="41"/>
      <c r="B89" s="42"/>
      <c r="C89" s="207" t="s">
        <v>85</v>
      </c>
      <c r="D89" s="207" t="s">
        <v>139</v>
      </c>
      <c r="E89" s="208" t="s">
        <v>150</v>
      </c>
      <c r="F89" s="209" t="s">
        <v>151</v>
      </c>
      <c r="G89" s="210" t="s">
        <v>141</v>
      </c>
      <c r="H89" s="211">
        <v>1</v>
      </c>
      <c r="I89" s="212"/>
      <c r="J89" s="213">
        <f>ROUND(I89*H89,2)</f>
        <v>0</v>
      </c>
      <c r="K89" s="209" t="s">
        <v>142</v>
      </c>
      <c r="L89" s="47"/>
      <c r="M89" s="214" t="s">
        <v>19</v>
      </c>
      <c r="N89" s="215" t="s">
        <v>46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143</v>
      </c>
      <c r="AT89" s="218" t="s">
        <v>139</v>
      </c>
      <c r="AU89" s="218" t="s">
        <v>85</v>
      </c>
      <c r="AY89" s="20" t="s">
        <v>136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83</v>
      </c>
      <c r="BK89" s="219">
        <f>ROUND(I89*H89,2)</f>
        <v>0</v>
      </c>
      <c r="BL89" s="20" t="s">
        <v>143</v>
      </c>
      <c r="BM89" s="218" t="s">
        <v>152</v>
      </c>
    </row>
    <row r="90" s="2" customFormat="1">
      <c r="A90" s="41"/>
      <c r="B90" s="42"/>
      <c r="C90" s="43"/>
      <c r="D90" s="220" t="s">
        <v>145</v>
      </c>
      <c r="E90" s="43"/>
      <c r="F90" s="221" t="s">
        <v>151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145</v>
      </c>
      <c r="AU90" s="20" t="s">
        <v>85</v>
      </c>
    </row>
    <row r="91" s="2" customFormat="1">
      <c r="A91" s="41"/>
      <c r="B91" s="42"/>
      <c r="C91" s="43"/>
      <c r="D91" s="225" t="s">
        <v>146</v>
      </c>
      <c r="E91" s="43"/>
      <c r="F91" s="226" t="s">
        <v>153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146</v>
      </c>
      <c r="AU91" s="20" t="s">
        <v>85</v>
      </c>
    </row>
    <row r="92" s="2" customFormat="1">
      <c r="A92" s="41"/>
      <c r="B92" s="42"/>
      <c r="C92" s="43"/>
      <c r="D92" s="220" t="s">
        <v>148</v>
      </c>
      <c r="E92" s="43"/>
      <c r="F92" s="227" t="s">
        <v>154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148</v>
      </c>
      <c r="AU92" s="20" t="s">
        <v>85</v>
      </c>
    </row>
    <row r="93" s="2" customFormat="1" ht="16.5" customHeight="1">
      <c r="A93" s="41"/>
      <c r="B93" s="42"/>
      <c r="C93" s="207" t="s">
        <v>155</v>
      </c>
      <c r="D93" s="207" t="s">
        <v>139</v>
      </c>
      <c r="E93" s="208" t="s">
        <v>156</v>
      </c>
      <c r="F93" s="209" t="s">
        <v>157</v>
      </c>
      <c r="G93" s="210" t="s">
        <v>141</v>
      </c>
      <c r="H93" s="211">
        <v>1</v>
      </c>
      <c r="I93" s="212"/>
      <c r="J93" s="213">
        <f>ROUND(I93*H93,2)</f>
        <v>0</v>
      </c>
      <c r="K93" s="209" t="s">
        <v>142</v>
      </c>
      <c r="L93" s="47"/>
      <c r="M93" s="214" t="s">
        <v>19</v>
      </c>
      <c r="N93" s="215" t="s">
        <v>46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143</v>
      </c>
      <c r="AT93" s="218" t="s">
        <v>139</v>
      </c>
      <c r="AU93" s="218" t="s">
        <v>85</v>
      </c>
      <c r="AY93" s="20" t="s">
        <v>136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83</v>
      </c>
      <c r="BK93" s="219">
        <f>ROUND(I93*H93,2)</f>
        <v>0</v>
      </c>
      <c r="BL93" s="20" t="s">
        <v>143</v>
      </c>
      <c r="BM93" s="218" t="s">
        <v>158</v>
      </c>
    </row>
    <row r="94" s="2" customFormat="1">
      <c r="A94" s="41"/>
      <c r="B94" s="42"/>
      <c r="C94" s="43"/>
      <c r="D94" s="220" t="s">
        <v>145</v>
      </c>
      <c r="E94" s="43"/>
      <c r="F94" s="221" t="s">
        <v>157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145</v>
      </c>
      <c r="AU94" s="20" t="s">
        <v>85</v>
      </c>
    </row>
    <row r="95" s="2" customFormat="1">
      <c r="A95" s="41"/>
      <c r="B95" s="42"/>
      <c r="C95" s="43"/>
      <c r="D95" s="225" t="s">
        <v>146</v>
      </c>
      <c r="E95" s="43"/>
      <c r="F95" s="226" t="s">
        <v>159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146</v>
      </c>
      <c r="AU95" s="20" t="s">
        <v>85</v>
      </c>
    </row>
    <row r="96" s="2" customFormat="1">
      <c r="A96" s="41"/>
      <c r="B96" s="42"/>
      <c r="C96" s="43"/>
      <c r="D96" s="220" t="s">
        <v>148</v>
      </c>
      <c r="E96" s="43"/>
      <c r="F96" s="227" t="s">
        <v>160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148</v>
      </c>
      <c r="AU96" s="20" t="s">
        <v>85</v>
      </c>
    </row>
    <row r="97" s="12" customFormat="1" ht="22.8" customHeight="1">
      <c r="A97" s="12"/>
      <c r="B97" s="191"/>
      <c r="C97" s="192"/>
      <c r="D97" s="193" t="s">
        <v>74</v>
      </c>
      <c r="E97" s="205" t="s">
        <v>161</v>
      </c>
      <c r="F97" s="205" t="s">
        <v>162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SUM(P98:P101)</f>
        <v>0</v>
      </c>
      <c r="Q97" s="199"/>
      <c r="R97" s="200">
        <f>SUM(R98:R101)</f>
        <v>0</v>
      </c>
      <c r="S97" s="199"/>
      <c r="T97" s="201">
        <f>SUM(T98:T101)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135</v>
      </c>
      <c r="AT97" s="203" t="s">
        <v>74</v>
      </c>
      <c r="AU97" s="203" t="s">
        <v>83</v>
      </c>
      <c r="AY97" s="202" t="s">
        <v>136</v>
      </c>
      <c r="BK97" s="204">
        <f>SUM(BK98:BK101)</f>
        <v>0</v>
      </c>
    </row>
    <row r="98" s="2" customFormat="1" ht="16.5" customHeight="1">
      <c r="A98" s="41"/>
      <c r="B98" s="42"/>
      <c r="C98" s="207" t="s">
        <v>163</v>
      </c>
      <c r="D98" s="207" t="s">
        <v>139</v>
      </c>
      <c r="E98" s="208" t="s">
        <v>164</v>
      </c>
      <c r="F98" s="209" t="s">
        <v>162</v>
      </c>
      <c r="G98" s="210" t="s">
        <v>141</v>
      </c>
      <c r="H98" s="211">
        <v>1</v>
      </c>
      <c r="I98" s="212"/>
      <c r="J98" s="213">
        <f>ROUND(I98*H98,2)</f>
        <v>0</v>
      </c>
      <c r="K98" s="209" t="s">
        <v>142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143</v>
      </c>
      <c r="AT98" s="218" t="s">
        <v>139</v>
      </c>
      <c r="AU98" s="218" t="s">
        <v>85</v>
      </c>
      <c r="AY98" s="20" t="s">
        <v>136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143</v>
      </c>
      <c r="BM98" s="218" t="s">
        <v>165</v>
      </c>
    </row>
    <row r="99" s="2" customFormat="1">
      <c r="A99" s="41"/>
      <c r="B99" s="42"/>
      <c r="C99" s="43"/>
      <c r="D99" s="220" t="s">
        <v>145</v>
      </c>
      <c r="E99" s="43"/>
      <c r="F99" s="221" t="s">
        <v>162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145</v>
      </c>
      <c r="AU99" s="20" t="s">
        <v>85</v>
      </c>
    </row>
    <row r="100" s="2" customFormat="1">
      <c r="A100" s="41"/>
      <c r="B100" s="42"/>
      <c r="C100" s="43"/>
      <c r="D100" s="225" t="s">
        <v>146</v>
      </c>
      <c r="E100" s="43"/>
      <c r="F100" s="226" t="s">
        <v>166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146</v>
      </c>
      <c r="AU100" s="20" t="s">
        <v>85</v>
      </c>
    </row>
    <row r="101" s="2" customFormat="1">
      <c r="A101" s="41"/>
      <c r="B101" s="42"/>
      <c r="C101" s="43"/>
      <c r="D101" s="220" t="s">
        <v>148</v>
      </c>
      <c r="E101" s="43"/>
      <c r="F101" s="227" t="s">
        <v>167</v>
      </c>
      <c r="G101" s="43"/>
      <c r="H101" s="43"/>
      <c r="I101" s="222"/>
      <c r="J101" s="43"/>
      <c r="K101" s="43"/>
      <c r="L101" s="47"/>
      <c r="M101" s="228"/>
      <c r="N101" s="229"/>
      <c r="O101" s="230"/>
      <c r="P101" s="230"/>
      <c r="Q101" s="230"/>
      <c r="R101" s="230"/>
      <c r="S101" s="230"/>
      <c r="T101" s="23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148</v>
      </c>
      <c r="AU101" s="20" t="s">
        <v>85</v>
      </c>
    </row>
    <row r="102" s="2" customFormat="1" ht="6.96" customHeight="1">
      <c r="A102" s="41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47"/>
      <c r="M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</sheetData>
  <sheetProtection sheet="1" autoFilter="0" formatColumns="0" formatRows="0" objects="1" scenarios="1" spinCount="100000" saltValue="I5Su4nPgfSvsRnvrw7BTOSbSzzkB3roZGwcMoeWfYEN8U/NRWbE0ktEVWD7kq/wlbhdcHGTGbhyhP+J8z3oCJQ==" hashValue="kBhYYUWmh79WwukHx/Z2A9NNUT0MnUrp39YL11/3nb4qk2hYzBRHE6pJkKTOhECKlt8msb2RMxY6sFlFfej7Ig==" algorithmName="SHA-512" password="CC2B"/>
  <autoFilter ref="C81:K10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5_01/010001000"/>
    <hyperlink ref="F91" r:id="rId2" display="https://podminky.urs.cz/item/CS_URS_2025_01/013244000"/>
    <hyperlink ref="F95" r:id="rId3" display="https://podminky.urs.cz/item/CS_URS_2025_01/013254000"/>
    <hyperlink ref="F100" r:id="rId4" display="https://podminky.urs.cz/item/CS_URS_2025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169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170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ROUND((SUM(BE99:BE454)),  2)</f>
        <v>0</v>
      </c>
      <c r="G33" s="41"/>
      <c r="H33" s="41"/>
      <c r="I33" s="151">
        <v>0.20999999999999999</v>
      </c>
      <c r="J33" s="150">
        <f>ROUND(((SUM(BE99:BE454))*I33),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ROUND((SUM(BF99:BF454)),  2)</f>
        <v>0</v>
      </c>
      <c r="G34" s="41"/>
      <c r="H34" s="41"/>
      <c r="I34" s="151">
        <v>0.12</v>
      </c>
      <c r="J34" s="150">
        <f>ROUND(((SUM(BF99:BF454))*I34),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ROUND((SUM(BG99:BG454)),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ROUND((SUM(BH99:BH454)),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ROUND((SUM(BI99:BI454)),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SO-02 - Učebny, kabinety a sborovna , 2.NP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V. Rakyta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</v>
      </c>
      <c r="E60" s="171"/>
      <c r="F60" s="171"/>
      <c r="G60" s="171"/>
      <c r="H60" s="171"/>
      <c r="I60" s="171"/>
      <c r="J60" s="172">
        <f>J100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172</v>
      </c>
      <c r="E61" s="177"/>
      <c r="F61" s="177"/>
      <c r="G61" s="177"/>
      <c r="H61" s="177"/>
      <c r="I61" s="177"/>
      <c r="J61" s="178">
        <f>J101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173</v>
      </c>
      <c r="E62" s="177"/>
      <c r="F62" s="177"/>
      <c r="G62" s="177"/>
      <c r="H62" s="177"/>
      <c r="I62" s="177"/>
      <c r="J62" s="178">
        <f>J127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174</v>
      </c>
      <c r="E63" s="177"/>
      <c r="F63" s="177"/>
      <c r="G63" s="177"/>
      <c r="H63" s="177"/>
      <c r="I63" s="177"/>
      <c r="J63" s="178">
        <f>J151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175</v>
      </c>
      <c r="E64" s="177"/>
      <c r="F64" s="177"/>
      <c r="G64" s="177"/>
      <c r="H64" s="177"/>
      <c r="I64" s="177"/>
      <c r="J64" s="178">
        <f>J188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176</v>
      </c>
      <c r="E65" s="177"/>
      <c r="F65" s="177"/>
      <c r="G65" s="177"/>
      <c r="H65" s="177"/>
      <c r="I65" s="177"/>
      <c r="J65" s="178">
        <f>J202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177</v>
      </c>
      <c r="E66" s="171"/>
      <c r="F66" s="171"/>
      <c r="G66" s="171"/>
      <c r="H66" s="171"/>
      <c r="I66" s="171"/>
      <c r="J66" s="172">
        <f>J206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178</v>
      </c>
      <c r="E67" s="177"/>
      <c r="F67" s="177"/>
      <c r="G67" s="177"/>
      <c r="H67" s="177"/>
      <c r="I67" s="177"/>
      <c r="J67" s="178">
        <f>J207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179</v>
      </c>
      <c r="E68" s="177"/>
      <c r="F68" s="177"/>
      <c r="G68" s="177"/>
      <c r="H68" s="177"/>
      <c r="I68" s="177"/>
      <c r="J68" s="178">
        <f>J217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180</v>
      </c>
      <c r="E69" s="177"/>
      <c r="F69" s="177"/>
      <c r="G69" s="177"/>
      <c r="H69" s="177"/>
      <c r="I69" s="177"/>
      <c r="J69" s="178">
        <f>J241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181</v>
      </c>
      <c r="E70" s="177"/>
      <c r="F70" s="177"/>
      <c r="G70" s="177"/>
      <c r="H70" s="177"/>
      <c r="I70" s="177"/>
      <c r="J70" s="178">
        <f>J267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182</v>
      </c>
      <c r="E71" s="177"/>
      <c r="F71" s="177"/>
      <c r="G71" s="177"/>
      <c r="H71" s="177"/>
      <c r="I71" s="177"/>
      <c r="J71" s="178">
        <f>J278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183</v>
      </c>
      <c r="E72" s="177"/>
      <c r="F72" s="177"/>
      <c r="G72" s="177"/>
      <c r="H72" s="177"/>
      <c r="I72" s="177"/>
      <c r="J72" s="178">
        <f>J297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184</v>
      </c>
      <c r="E73" s="177"/>
      <c r="F73" s="177"/>
      <c r="G73" s="177"/>
      <c r="H73" s="177"/>
      <c r="I73" s="177"/>
      <c r="J73" s="178">
        <f>J308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185</v>
      </c>
      <c r="E74" s="177"/>
      <c r="F74" s="177"/>
      <c r="G74" s="177"/>
      <c r="H74" s="177"/>
      <c r="I74" s="177"/>
      <c r="J74" s="178">
        <f>J320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186</v>
      </c>
      <c r="E75" s="177"/>
      <c r="F75" s="177"/>
      <c r="G75" s="177"/>
      <c r="H75" s="177"/>
      <c r="I75" s="177"/>
      <c r="J75" s="178">
        <f>J325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187</v>
      </c>
      <c r="E76" s="177"/>
      <c r="F76" s="177"/>
      <c r="G76" s="177"/>
      <c r="H76" s="177"/>
      <c r="I76" s="177"/>
      <c r="J76" s="178">
        <f>J338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188</v>
      </c>
      <c r="E77" s="177"/>
      <c r="F77" s="177"/>
      <c r="G77" s="177"/>
      <c r="H77" s="177"/>
      <c r="I77" s="177"/>
      <c r="J77" s="178">
        <f>J369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189</v>
      </c>
      <c r="E78" s="177"/>
      <c r="F78" s="177"/>
      <c r="G78" s="177"/>
      <c r="H78" s="177"/>
      <c r="I78" s="177"/>
      <c r="J78" s="178">
        <f>J412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190</v>
      </c>
      <c r="E79" s="177"/>
      <c r="F79" s="177"/>
      <c r="G79" s="177"/>
      <c r="H79" s="177"/>
      <c r="I79" s="177"/>
      <c r="J79" s="178">
        <f>J444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5" s="2" customFormat="1" ht="6.96" customHeight="1">
      <c r="A85" s="41"/>
      <c r="B85" s="64"/>
      <c r="C85" s="65"/>
      <c r="D85" s="65"/>
      <c r="E85" s="65"/>
      <c r="F85" s="65"/>
      <c r="G85" s="65"/>
      <c r="H85" s="65"/>
      <c r="I85" s="65"/>
      <c r="J85" s="65"/>
      <c r="K85" s="65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24.96" customHeight="1">
      <c r="A86" s="41"/>
      <c r="B86" s="42"/>
      <c r="C86" s="26" t="s">
        <v>122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16</v>
      </c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163" t="str">
        <f>E7</f>
        <v>ZŠ a MŠ Okružní 1580/57, Aš - stavební úpravy</v>
      </c>
      <c r="F89" s="35"/>
      <c r="G89" s="35"/>
      <c r="H89" s="35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114</v>
      </c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72" t="str">
        <f>E9</f>
        <v>SO-02 - Učebny, kabinety a sborovna , 2.NP</v>
      </c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21</v>
      </c>
      <c r="D93" s="43"/>
      <c r="E93" s="43"/>
      <c r="F93" s="30" t="str">
        <f>F12</f>
        <v>Aš</v>
      </c>
      <c r="G93" s="43"/>
      <c r="H93" s="43"/>
      <c r="I93" s="35" t="s">
        <v>23</v>
      </c>
      <c r="J93" s="75" t="str">
        <f>IF(J12="","",J12)</f>
        <v>29. 1. 2026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25.65" customHeight="1">
      <c r="A95" s="41"/>
      <c r="B95" s="42"/>
      <c r="C95" s="35" t="s">
        <v>25</v>
      </c>
      <c r="D95" s="43"/>
      <c r="E95" s="43"/>
      <c r="F95" s="30" t="str">
        <f>E15</f>
        <v>Město Aš</v>
      </c>
      <c r="G95" s="43"/>
      <c r="H95" s="43"/>
      <c r="I95" s="35" t="s">
        <v>32</v>
      </c>
      <c r="J95" s="39" t="str">
        <f>E21</f>
        <v>AVZ, Ing. Arch Václav Zůna</v>
      </c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30</v>
      </c>
      <c r="D96" s="43"/>
      <c r="E96" s="43"/>
      <c r="F96" s="30" t="str">
        <f>IF(E18="","",E18)</f>
        <v>Vyplň údaj</v>
      </c>
      <c r="G96" s="43"/>
      <c r="H96" s="43"/>
      <c r="I96" s="35" t="s">
        <v>36</v>
      </c>
      <c r="J96" s="39" t="str">
        <f>E24</f>
        <v>V. Rakyta</v>
      </c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11" customFormat="1" ht="29.28" customHeight="1">
      <c r="A98" s="180"/>
      <c r="B98" s="181"/>
      <c r="C98" s="182" t="s">
        <v>123</v>
      </c>
      <c r="D98" s="183" t="s">
        <v>60</v>
      </c>
      <c r="E98" s="183" t="s">
        <v>56</v>
      </c>
      <c r="F98" s="183" t="s">
        <v>57</v>
      </c>
      <c r="G98" s="183" t="s">
        <v>124</v>
      </c>
      <c r="H98" s="183" t="s">
        <v>125</v>
      </c>
      <c r="I98" s="183" t="s">
        <v>126</v>
      </c>
      <c r="J98" s="183" t="s">
        <v>118</v>
      </c>
      <c r="K98" s="184" t="s">
        <v>127</v>
      </c>
      <c r="L98" s="185"/>
      <c r="M98" s="95" t="s">
        <v>19</v>
      </c>
      <c r="N98" s="96" t="s">
        <v>45</v>
      </c>
      <c r="O98" s="96" t="s">
        <v>128</v>
      </c>
      <c r="P98" s="96" t="s">
        <v>129</v>
      </c>
      <c r="Q98" s="96" t="s">
        <v>130</v>
      </c>
      <c r="R98" s="96" t="s">
        <v>131</v>
      </c>
      <c r="S98" s="96" t="s">
        <v>132</v>
      </c>
      <c r="T98" s="97" t="s">
        <v>133</v>
      </c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</row>
    <row r="99" s="2" customFormat="1" ht="22.8" customHeight="1">
      <c r="A99" s="41"/>
      <c r="B99" s="42"/>
      <c r="C99" s="102" t="s">
        <v>134</v>
      </c>
      <c r="D99" s="43"/>
      <c r="E99" s="43"/>
      <c r="F99" s="43"/>
      <c r="G99" s="43"/>
      <c r="H99" s="43"/>
      <c r="I99" s="43"/>
      <c r="J99" s="186">
        <f>BK99</f>
        <v>0</v>
      </c>
      <c r="K99" s="43"/>
      <c r="L99" s="47"/>
      <c r="M99" s="98"/>
      <c r="N99" s="187"/>
      <c r="O99" s="99"/>
      <c r="P99" s="188">
        <f>P100+P206</f>
        <v>0</v>
      </c>
      <c r="Q99" s="99"/>
      <c r="R99" s="188">
        <f>R100+R206</f>
        <v>29.611780109999998</v>
      </c>
      <c r="S99" s="99"/>
      <c r="T99" s="189">
        <f>T100+T206</f>
        <v>39.818654960000003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74</v>
      </c>
      <c r="AU99" s="20" t="s">
        <v>119</v>
      </c>
      <c r="BK99" s="190">
        <f>BK100+BK206</f>
        <v>0</v>
      </c>
    </row>
    <row r="100" s="12" customFormat="1" ht="25.92" customHeight="1">
      <c r="A100" s="12"/>
      <c r="B100" s="191"/>
      <c r="C100" s="192"/>
      <c r="D100" s="193" t="s">
        <v>74</v>
      </c>
      <c r="E100" s="194" t="s">
        <v>191</v>
      </c>
      <c r="F100" s="194" t="s">
        <v>192</v>
      </c>
      <c r="G100" s="192"/>
      <c r="H100" s="192"/>
      <c r="I100" s="195"/>
      <c r="J100" s="196">
        <f>BK100</f>
        <v>0</v>
      </c>
      <c r="K100" s="192"/>
      <c r="L100" s="197"/>
      <c r="M100" s="198"/>
      <c r="N100" s="199"/>
      <c r="O100" s="199"/>
      <c r="P100" s="200">
        <f>P101+P127+P151+P188+P202</f>
        <v>0</v>
      </c>
      <c r="Q100" s="199"/>
      <c r="R100" s="200">
        <f>R101+R127+R151+R188+R202</f>
        <v>22.83672992</v>
      </c>
      <c r="S100" s="199"/>
      <c r="T100" s="201">
        <f>T101+T127+T151+T188+T202</f>
        <v>34.762220000000006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83</v>
      </c>
      <c r="AT100" s="203" t="s">
        <v>74</v>
      </c>
      <c r="AU100" s="203" t="s">
        <v>75</v>
      </c>
      <c r="AY100" s="202" t="s">
        <v>136</v>
      </c>
      <c r="BK100" s="204">
        <f>BK101+BK127+BK151+BK188+BK202</f>
        <v>0</v>
      </c>
    </row>
    <row r="101" s="12" customFormat="1" ht="22.8" customHeight="1">
      <c r="A101" s="12"/>
      <c r="B101" s="191"/>
      <c r="C101" s="192"/>
      <c r="D101" s="193" t="s">
        <v>74</v>
      </c>
      <c r="E101" s="205" t="s">
        <v>155</v>
      </c>
      <c r="F101" s="205" t="s">
        <v>193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SUM(P102:P126)</f>
        <v>0</v>
      </c>
      <c r="Q101" s="199"/>
      <c r="R101" s="200">
        <f>SUM(R102:R126)</f>
        <v>9.3335823199999997</v>
      </c>
      <c r="S101" s="199"/>
      <c r="T101" s="201">
        <f>SUM(T102:T126)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83</v>
      </c>
      <c r="AT101" s="203" t="s">
        <v>74</v>
      </c>
      <c r="AU101" s="203" t="s">
        <v>83</v>
      </c>
      <c r="AY101" s="202" t="s">
        <v>136</v>
      </c>
      <c r="BK101" s="204">
        <f>SUM(BK102:BK126)</f>
        <v>0</v>
      </c>
    </row>
    <row r="102" s="2" customFormat="1" ht="24.15" customHeight="1">
      <c r="A102" s="41"/>
      <c r="B102" s="42"/>
      <c r="C102" s="207" t="s">
        <v>83</v>
      </c>
      <c r="D102" s="207" t="s">
        <v>139</v>
      </c>
      <c r="E102" s="208" t="s">
        <v>194</v>
      </c>
      <c r="F102" s="209" t="s">
        <v>195</v>
      </c>
      <c r="G102" s="210" t="s">
        <v>196</v>
      </c>
      <c r="H102" s="211">
        <v>3.0299999999999998</v>
      </c>
      <c r="I102" s="212"/>
      <c r="J102" s="213">
        <f>ROUND(I102*H102,2)</f>
        <v>0</v>
      </c>
      <c r="K102" s="209" t="s">
        <v>197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1.8775</v>
      </c>
      <c r="R102" s="216">
        <f>Q102*H102</f>
        <v>5.6888249999999996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139</v>
      </c>
      <c r="AU102" s="218" t="s">
        <v>85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198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199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85</v>
      </c>
    </row>
    <row r="104" s="2" customFormat="1">
      <c r="A104" s="41"/>
      <c r="B104" s="42"/>
      <c r="C104" s="43"/>
      <c r="D104" s="225" t="s">
        <v>146</v>
      </c>
      <c r="E104" s="43"/>
      <c r="F104" s="226" t="s">
        <v>200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146</v>
      </c>
      <c r="AU104" s="20" t="s">
        <v>85</v>
      </c>
    </row>
    <row r="105" s="13" customFormat="1">
      <c r="A105" s="13"/>
      <c r="B105" s="232"/>
      <c r="C105" s="233"/>
      <c r="D105" s="220" t="s">
        <v>201</v>
      </c>
      <c r="E105" s="234" t="s">
        <v>19</v>
      </c>
      <c r="F105" s="235" t="s">
        <v>202</v>
      </c>
      <c r="G105" s="233"/>
      <c r="H105" s="236">
        <v>1.1200000000000001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201</v>
      </c>
      <c r="AU105" s="242" t="s">
        <v>85</v>
      </c>
      <c r="AV105" s="13" t="s">
        <v>85</v>
      </c>
      <c r="AW105" s="13" t="s">
        <v>35</v>
      </c>
      <c r="AX105" s="13" t="s">
        <v>75</v>
      </c>
      <c r="AY105" s="242" t="s">
        <v>136</v>
      </c>
    </row>
    <row r="106" s="13" customFormat="1">
      <c r="A106" s="13"/>
      <c r="B106" s="232"/>
      <c r="C106" s="233"/>
      <c r="D106" s="220" t="s">
        <v>201</v>
      </c>
      <c r="E106" s="234" t="s">
        <v>19</v>
      </c>
      <c r="F106" s="235" t="s">
        <v>203</v>
      </c>
      <c r="G106" s="233"/>
      <c r="H106" s="236">
        <v>0.63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201</v>
      </c>
      <c r="AU106" s="242" t="s">
        <v>85</v>
      </c>
      <c r="AV106" s="13" t="s">
        <v>85</v>
      </c>
      <c r="AW106" s="13" t="s">
        <v>35</v>
      </c>
      <c r="AX106" s="13" t="s">
        <v>75</v>
      </c>
      <c r="AY106" s="242" t="s">
        <v>136</v>
      </c>
    </row>
    <row r="107" s="13" customFormat="1">
      <c r="A107" s="13"/>
      <c r="B107" s="232"/>
      <c r="C107" s="233"/>
      <c r="D107" s="220" t="s">
        <v>201</v>
      </c>
      <c r="E107" s="234" t="s">
        <v>19</v>
      </c>
      <c r="F107" s="235" t="s">
        <v>204</v>
      </c>
      <c r="G107" s="233"/>
      <c r="H107" s="236">
        <v>1.28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201</v>
      </c>
      <c r="AU107" s="242" t="s">
        <v>85</v>
      </c>
      <c r="AV107" s="13" t="s">
        <v>85</v>
      </c>
      <c r="AW107" s="13" t="s">
        <v>35</v>
      </c>
      <c r="AX107" s="13" t="s">
        <v>75</v>
      </c>
      <c r="AY107" s="242" t="s">
        <v>136</v>
      </c>
    </row>
    <row r="108" s="14" customFormat="1">
      <c r="A108" s="14"/>
      <c r="B108" s="243"/>
      <c r="C108" s="244"/>
      <c r="D108" s="220" t="s">
        <v>201</v>
      </c>
      <c r="E108" s="245" t="s">
        <v>19</v>
      </c>
      <c r="F108" s="246" t="s">
        <v>205</v>
      </c>
      <c r="G108" s="244"/>
      <c r="H108" s="247">
        <v>3.0300000000000002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201</v>
      </c>
      <c r="AU108" s="253" t="s">
        <v>85</v>
      </c>
      <c r="AV108" s="14" t="s">
        <v>163</v>
      </c>
      <c r="AW108" s="14" t="s">
        <v>35</v>
      </c>
      <c r="AX108" s="14" t="s">
        <v>83</v>
      </c>
      <c r="AY108" s="253" t="s">
        <v>136</v>
      </c>
    </row>
    <row r="109" s="2" customFormat="1" ht="16.5" customHeight="1">
      <c r="A109" s="41"/>
      <c r="B109" s="42"/>
      <c r="C109" s="207" t="s">
        <v>85</v>
      </c>
      <c r="D109" s="207" t="s">
        <v>139</v>
      </c>
      <c r="E109" s="208" t="s">
        <v>206</v>
      </c>
      <c r="F109" s="209" t="s">
        <v>207</v>
      </c>
      <c r="G109" s="210" t="s">
        <v>196</v>
      </c>
      <c r="H109" s="211">
        <v>0.504</v>
      </c>
      <c r="I109" s="212"/>
      <c r="J109" s="213">
        <f>ROUND(I109*H109,2)</f>
        <v>0</v>
      </c>
      <c r="K109" s="209" t="s">
        <v>197</v>
      </c>
      <c r="L109" s="47"/>
      <c r="M109" s="214" t="s">
        <v>19</v>
      </c>
      <c r="N109" s="215" t="s">
        <v>46</v>
      </c>
      <c r="O109" s="87"/>
      <c r="P109" s="216">
        <f>O109*H109</f>
        <v>0</v>
      </c>
      <c r="Q109" s="216">
        <v>1.94302</v>
      </c>
      <c r="R109" s="216">
        <f>Q109*H109</f>
        <v>0.97928207999999994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163</v>
      </c>
      <c r="AT109" s="218" t="s">
        <v>139</v>
      </c>
      <c r="AU109" s="218" t="s">
        <v>85</v>
      </c>
      <c r="AY109" s="20" t="s">
        <v>136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163</v>
      </c>
      <c r="BM109" s="218" t="s">
        <v>208</v>
      </c>
    </row>
    <row r="110" s="2" customFormat="1">
      <c r="A110" s="41"/>
      <c r="B110" s="42"/>
      <c r="C110" s="43"/>
      <c r="D110" s="220" t="s">
        <v>145</v>
      </c>
      <c r="E110" s="43"/>
      <c r="F110" s="221" t="s">
        <v>209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145</v>
      </c>
      <c r="AU110" s="20" t="s">
        <v>85</v>
      </c>
    </row>
    <row r="111" s="2" customFormat="1">
      <c r="A111" s="41"/>
      <c r="B111" s="42"/>
      <c r="C111" s="43"/>
      <c r="D111" s="225" t="s">
        <v>146</v>
      </c>
      <c r="E111" s="43"/>
      <c r="F111" s="226" t="s">
        <v>210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146</v>
      </c>
      <c r="AU111" s="20" t="s">
        <v>85</v>
      </c>
    </row>
    <row r="112" s="13" customFormat="1">
      <c r="A112" s="13"/>
      <c r="B112" s="232"/>
      <c r="C112" s="233"/>
      <c r="D112" s="220" t="s">
        <v>201</v>
      </c>
      <c r="E112" s="234" t="s">
        <v>19</v>
      </c>
      <c r="F112" s="235" t="s">
        <v>211</v>
      </c>
      <c r="G112" s="233"/>
      <c r="H112" s="236">
        <v>0.504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201</v>
      </c>
      <c r="AU112" s="242" t="s">
        <v>85</v>
      </c>
      <c r="AV112" s="13" t="s">
        <v>85</v>
      </c>
      <c r="AW112" s="13" t="s">
        <v>35</v>
      </c>
      <c r="AX112" s="13" t="s">
        <v>83</v>
      </c>
      <c r="AY112" s="242" t="s">
        <v>136</v>
      </c>
    </row>
    <row r="113" s="2" customFormat="1" ht="24.15" customHeight="1">
      <c r="A113" s="41"/>
      <c r="B113" s="42"/>
      <c r="C113" s="207" t="s">
        <v>155</v>
      </c>
      <c r="D113" s="207" t="s">
        <v>139</v>
      </c>
      <c r="E113" s="208" t="s">
        <v>212</v>
      </c>
      <c r="F113" s="209" t="s">
        <v>213</v>
      </c>
      <c r="G113" s="210" t="s">
        <v>214</v>
      </c>
      <c r="H113" s="211">
        <v>1.0980000000000001</v>
      </c>
      <c r="I113" s="212"/>
      <c r="J113" s="213">
        <f>ROUND(I113*H113,2)</f>
        <v>0</v>
      </c>
      <c r="K113" s="209" t="s">
        <v>197</v>
      </c>
      <c r="L113" s="47"/>
      <c r="M113" s="214" t="s">
        <v>19</v>
      </c>
      <c r="N113" s="215" t="s">
        <v>46</v>
      </c>
      <c r="O113" s="87"/>
      <c r="P113" s="216">
        <f>O113*H113</f>
        <v>0</v>
      </c>
      <c r="Q113" s="216">
        <v>1.20258</v>
      </c>
      <c r="R113" s="216">
        <f>Q113*H113</f>
        <v>1.3204328400000001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163</v>
      </c>
      <c r="AT113" s="218" t="s">
        <v>139</v>
      </c>
      <c r="AU113" s="218" t="s">
        <v>85</v>
      </c>
      <c r="AY113" s="20" t="s">
        <v>136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163</v>
      </c>
      <c r="BM113" s="218" t="s">
        <v>215</v>
      </c>
    </row>
    <row r="114" s="2" customFormat="1">
      <c r="A114" s="41"/>
      <c r="B114" s="42"/>
      <c r="C114" s="43"/>
      <c r="D114" s="220" t="s">
        <v>145</v>
      </c>
      <c r="E114" s="43"/>
      <c r="F114" s="221" t="s">
        <v>216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145</v>
      </c>
      <c r="AU114" s="20" t="s">
        <v>85</v>
      </c>
    </row>
    <row r="115" s="2" customFormat="1">
      <c r="A115" s="41"/>
      <c r="B115" s="42"/>
      <c r="C115" s="43"/>
      <c r="D115" s="225" t="s">
        <v>146</v>
      </c>
      <c r="E115" s="43"/>
      <c r="F115" s="226" t="s">
        <v>217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146</v>
      </c>
      <c r="AU115" s="20" t="s">
        <v>85</v>
      </c>
    </row>
    <row r="116" s="13" customFormat="1">
      <c r="A116" s="13"/>
      <c r="B116" s="232"/>
      <c r="C116" s="233"/>
      <c r="D116" s="220" t="s">
        <v>201</v>
      </c>
      <c r="E116" s="234" t="s">
        <v>19</v>
      </c>
      <c r="F116" s="235" t="s">
        <v>218</v>
      </c>
      <c r="G116" s="233"/>
      <c r="H116" s="236">
        <v>0.13700000000000001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201</v>
      </c>
      <c r="AU116" s="242" t="s">
        <v>85</v>
      </c>
      <c r="AV116" s="13" t="s">
        <v>85</v>
      </c>
      <c r="AW116" s="13" t="s">
        <v>35</v>
      </c>
      <c r="AX116" s="13" t="s">
        <v>75</v>
      </c>
      <c r="AY116" s="242" t="s">
        <v>136</v>
      </c>
    </row>
    <row r="117" s="13" customFormat="1">
      <c r="A117" s="13"/>
      <c r="B117" s="232"/>
      <c r="C117" s="233"/>
      <c r="D117" s="220" t="s">
        <v>201</v>
      </c>
      <c r="E117" s="234" t="s">
        <v>19</v>
      </c>
      <c r="F117" s="235" t="s">
        <v>219</v>
      </c>
      <c r="G117" s="233"/>
      <c r="H117" s="236">
        <v>0.96099999999999997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201</v>
      </c>
      <c r="AU117" s="242" t="s">
        <v>85</v>
      </c>
      <c r="AV117" s="13" t="s">
        <v>85</v>
      </c>
      <c r="AW117" s="13" t="s">
        <v>35</v>
      </c>
      <c r="AX117" s="13" t="s">
        <v>75</v>
      </c>
      <c r="AY117" s="242" t="s">
        <v>136</v>
      </c>
    </row>
    <row r="118" s="14" customFormat="1">
      <c r="A118" s="14"/>
      <c r="B118" s="243"/>
      <c r="C118" s="244"/>
      <c r="D118" s="220" t="s">
        <v>201</v>
      </c>
      <c r="E118" s="245" t="s">
        <v>19</v>
      </c>
      <c r="F118" s="246" t="s">
        <v>205</v>
      </c>
      <c r="G118" s="244"/>
      <c r="H118" s="247">
        <v>1.0979999999999999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201</v>
      </c>
      <c r="AU118" s="253" t="s">
        <v>85</v>
      </c>
      <c r="AV118" s="14" t="s">
        <v>163</v>
      </c>
      <c r="AW118" s="14" t="s">
        <v>35</v>
      </c>
      <c r="AX118" s="14" t="s">
        <v>83</v>
      </c>
      <c r="AY118" s="253" t="s">
        <v>136</v>
      </c>
    </row>
    <row r="119" s="2" customFormat="1" ht="24.15" customHeight="1">
      <c r="A119" s="41"/>
      <c r="B119" s="42"/>
      <c r="C119" s="207" t="s">
        <v>163</v>
      </c>
      <c r="D119" s="207" t="s">
        <v>139</v>
      </c>
      <c r="E119" s="208" t="s">
        <v>220</v>
      </c>
      <c r="F119" s="209" t="s">
        <v>221</v>
      </c>
      <c r="G119" s="210" t="s">
        <v>222</v>
      </c>
      <c r="H119" s="211">
        <v>3.54</v>
      </c>
      <c r="I119" s="212"/>
      <c r="J119" s="213">
        <f>ROUND(I119*H119,2)</f>
        <v>0</v>
      </c>
      <c r="K119" s="209" t="s">
        <v>197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0.27128000000000002</v>
      </c>
      <c r="R119" s="216">
        <f>Q119*H119</f>
        <v>0.96033120000000005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139</v>
      </c>
      <c r="AU119" s="218" t="s">
        <v>85</v>
      </c>
      <c r="AY119" s="20" t="s">
        <v>136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223</v>
      </c>
    </row>
    <row r="120" s="2" customFormat="1">
      <c r="A120" s="41"/>
      <c r="B120" s="42"/>
      <c r="C120" s="43"/>
      <c r="D120" s="220" t="s">
        <v>145</v>
      </c>
      <c r="E120" s="43"/>
      <c r="F120" s="221" t="s">
        <v>224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145</v>
      </c>
      <c r="AU120" s="20" t="s">
        <v>85</v>
      </c>
    </row>
    <row r="121" s="2" customFormat="1">
      <c r="A121" s="41"/>
      <c r="B121" s="42"/>
      <c r="C121" s="43"/>
      <c r="D121" s="225" t="s">
        <v>146</v>
      </c>
      <c r="E121" s="43"/>
      <c r="F121" s="226" t="s">
        <v>225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146</v>
      </c>
      <c r="AU121" s="20" t="s">
        <v>85</v>
      </c>
    </row>
    <row r="122" s="13" customFormat="1">
      <c r="A122" s="13"/>
      <c r="B122" s="232"/>
      <c r="C122" s="233"/>
      <c r="D122" s="220" t="s">
        <v>201</v>
      </c>
      <c r="E122" s="234" t="s">
        <v>19</v>
      </c>
      <c r="F122" s="235" t="s">
        <v>226</v>
      </c>
      <c r="G122" s="233"/>
      <c r="H122" s="236">
        <v>3.54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201</v>
      </c>
      <c r="AU122" s="242" t="s">
        <v>85</v>
      </c>
      <c r="AV122" s="13" t="s">
        <v>85</v>
      </c>
      <c r="AW122" s="13" t="s">
        <v>35</v>
      </c>
      <c r="AX122" s="13" t="s">
        <v>83</v>
      </c>
      <c r="AY122" s="242" t="s">
        <v>136</v>
      </c>
    </row>
    <row r="123" s="2" customFormat="1" ht="24.15" customHeight="1">
      <c r="A123" s="41"/>
      <c r="B123" s="42"/>
      <c r="C123" s="207" t="s">
        <v>135</v>
      </c>
      <c r="D123" s="207" t="s">
        <v>139</v>
      </c>
      <c r="E123" s="208" t="s">
        <v>227</v>
      </c>
      <c r="F123" s="209" t="s">
        <v>228</v>
      </c>
      <c r="G123" s="210" t="s">
        <v>222</v>
      </c>
      <c r="H123" s="211">
        <v>1.6399999999999999</v>
      </c>
      <c r="I123" s="212"/>
      <c r="J123" s="213">
        <f>ROUND(I123*H123,2)</f>
        <v>0</v>
      </c>
      <c r="K123" s="209" t="s">
        <v>197</v>
      </c>
      <c r="L123" s="47"/>
      <c r="M123" s="214" t="s">
        <v>19</v>
      </c>
      <c r="N123" s="215" t="s">
        <v>46</v>
      </c>
      <c r="O123" s="87"/>
      <c r="P123" s="216">
        <f>O123*H123</f>
        <v>0</v>
      </c>
      <c r="Q123" s="216">
        <v>0.23458000000000001</v>
      </c>
      <c r="R123" s="216">
        <f>Q123*H123</f>
        <v>0.38471119999999998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163</v>
      </c>
      <c r="AT123" s="218" t="s">
        <v>139</v>
      </c>
      <c r="AU123" s="218" t="s">
        <v>85</v>
      </c>
      <c r="AY123" s="20" t="s">
        <v>136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163</v>
      </c>
      <c r="BM123" s="218" t="s">
        <v>229</v>
      </c>
    </row>
    <row r="124" s="2" customFormat="1">
      <c r="A124" s="41"/>
      <c r="B124" s="42"/>
      <c r="C124" s="43"/>
      <c r="D124" s="220" t="s">
        <v>145</v>
      </c>
      <c r="E124" s="43"/>
      <c r="F124" s="221" t="s">
        <v>230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145</v>
      </c>
      <c r="AU124" s="20" t="s">
        <v>85</v>
      </c>
    </row>
    <row r="125" s="2" customFormat="1">
      <c r="A125" s="41"/>
      <c r="B125" s="42"/>
      <c r="C125" s="43"/>
      <c r="D125" s="225" t="s">
        <v>146</v>
      </c>
      <c r="E125" s="43"/>
      <c r="F125" s="226" t="s">
        <v>231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146</v>
      </c>
      <c r="AU125" s="20" t="s">
        <v>85</v>
      </c>
    </row>
    <row r="126" s="13" customFormat="1">
      <c r="A126" s="13"/>
      <c r="B126" s="232"/>
      <c r="C126" s="233"/>
      <c r="D126" s="220" t="s">
        <v>201</v>
      </c>
      <c r="E126" s="234" t="s">
        <v>19</v>
      </c>
      <c r="F126" s="235" t="s">
        <v>232</v>
      </c>
      <c r="G126" s="233"/>
      <c r="H126" s="236">
        <v>1.6399999999999999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201</v>
      </c>
      <c r="AU126" s="242" t="s">
        <v>85</v>
      </c>
      <c r="AV126" s="13" t="s">
        <v>85</v>
      </c>
      <c r="AW126" s="13" t="s">
        <v>35</v>
      </c>
      <c r="AX126" s="13" t="s">
        <v>83</v>
      </c>
      <c r="AY126" s="242" t="s">
        <v>136</v>
      </c>
    </row>
    <row r="127" s="12" customFormat="1" ht="22.8" customHeight="1">
      <c r="A127" s="12"/>
      <c r="B127" s="191"/>
      <c r="C127" s="192"/>
      <c r="D127" s="193" t="s">
        <v>74</v>
      </c>
      <c r="E127" s="205" t="s">
        <v>233</v>
      </c>
      <c r="F127" s="205" t="s">
        <v>234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SUM(P128:P150)</f>
        <v>0</v>
      </c>
      <c r="Q127" s="199"/>
      <c r="R127" s="200">
        <f>SUM(R128:R150)</f>
        <v>12.552067600000001</v>
      </c>
      <c r="S127" s="199"/>
      <c r="T127" s="201">
        <f>SUM(T128:T150)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83</v>
      </c>
      <c r="AT127" s="203" t="s">
        <v>74</v>
      </c>
      <c r="AU127" s="203" t="s">
        <v>83</v>
      </c>
      <c r="AY127" s="202" t="s">
        <v>136</v>
      </c>
      <c r="BK127" s="204">
        <f>SUM(BK128:BK150)</f>
        <v>0</v>
      </c>
    </row>
    <row r="128" s="2" customFormat="1" ht="24.15" customHeight="1">
      <c r="A128" s="41"/>
      <c r="B128" s="42"/>
      <c r="C128" s="207" t="s">
        <v>233</v>
      </c>
      <c r="D128" s="207" t="s">
        <v>139</v>
      </c>
      <c r="E128" s="208" t="s">
        <v>235</v>
      </c>
      <c r="F128" s="209" t="s">
        <v>236</v>
      </c>
      <c r="G128" s="210" t="s">
        <v>222</v>
      </c>
      <c r="H128" s="211">
        <v>18.199999999999999</v>
      </c>
      <c r="I128" s="212"/>
      <c r="J128" s="213">
        <f>ROUND(I128*H128,2)</f>
        <v>0</v>
      </c>
      <c r="K128" s="209" t="s">
        <v>197</v>
      </c>
      <c r="L128" s="47"/>
      <c r="M128" s="214" t="s">
        <v>19</v>
      </c>
      <c r="N128" s="215" t="s">
        <v>46</v>
      </c>
      <c r="O128" s="87"/>
      <c r="P128" s="216">
        <f>O128*H128</f>
        <v>0</v>
      </c>
      <c r="Q128" s="216">
        <v>0.018380000000000001</v>
      </c>
      <c r="R128" s="216">
        <f>Q128*H128</f>
        <v>0.33451599999999998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163</v>
      </c>
      <c r="AT128" s="218" t="s">
        <v>139</v>
      </c>
      <c r="AU128" s="218" t="s">
        <v>85</v>
      </c>
      <c r="AY128" s="20" t="s">
        <v>136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163</v>
      </c>
      <c r="BM128" s="218" t="s">
        <v>237</v>
      </c>
    </row>
    <row r="129" s="2" customFormat="1">
      <c r="A129" s="41"/>
      <c r="B129" s="42"/>
      <c r="C129" s="43"/>
      <c r="D129" s="220" t="s">
        <v>145</v>
      </c>
      <c r="E129" s="43"/>
      <c r="F129" s="221" t="s">
        <v>238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145</v>
      </c>
      <c r="AU129" s="20" t="s">
        <v>85</v>
      </c>
    </row>
    <row r="130" s="2" customFormat="1">
      <c r="A130" s="41"/>
      <c r="B130" s="42"/>
      <c r="C130" s="43"/>
      <c r="D130" s="225" t="s">
        <v>146</v>
      </c>
      <c r="E130" s="43"/>
      <c r="F130" s="226" t="s">
        <v>239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146</v>
      </c>
      <c r="AU130" s="20" t="s">
        <v>85</v>
      </c>
    </row>
    <row r="131" s="15" customFormat="1">
      <c r="A131" s="15"/>
      <c r="B131" s="254"/>
      <c r="C131" s="255"/>
      <c r="D131" s="220" t="s">
        <v>201</v>
      </c>
      <c r="E131" s="256" t="s">
        <v>19</v>
      </c>
      <c r="F131" s="257" t="s">
        <v>240</v>
      </c>
      <c r="G131" s="255"/>
      <c r="H131" s="256" t="s">
        <v>19</v>
      </c>
      <c r="I131" s="258"/>
      <c r="J131" s="255"/>
      <c r="K131" s="255"/>
      <c r="L131" s="259"/>
      <c r="M131" s="260"/>
      <c r="N131" s="261"/>
      <c r="O131" s="261"/>
      <c r="P131" s="261"/>
      <c r="Q131" s="261"/>
      <c r="R131" s="261"/>
      <c r="S131" s="261"/>
      <c r="T131" s="26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3" t="s">
        <v>201</v>
      </c>
      <c r="AU131" s="263" t="s">
        <v>85</v>
      </c>
      <c r="AV131" s="15" t="s">
        <v>83</v>
      </c>
      <c r="AW131" s="15" t="s">
        <v>35</v>
      </c>
      <c r="AX131" s="15" t="s">
        <v>75</v>
      </c>
      <c r="AY131" s="263" t="s">
        <v>136</v>
      </c>
    </row>
    <row r="132" s="13" customFormat="1">
      <c r="A132" s="13"/>
      <c r="B132" s="232"/>
      <c r="C132" s="233"/>
      <c r="D132" s="220" t="s">
        <v>201</v>
      </c>
      <c r="E132" s="234" t="s">
        <v>19</v>
      </c>
      <c r="F132" s="235" t="s">
        <v>241</v>
      </c>
      <c r="G132" s="233"/>
      <c r="H132" s="236">
        <v>5.5999999999999996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201</v>
      </c>
      <c r="AU132" s="242" t="s">
        <v>85</v>
      </c>
      <c r="AV132" s="13" t="s">
        <v>85</v>
      </c>
      <c r="AW132" s="13" t="s">
        <v>35</v>
      </c>
      <c r="AX132" s="13" t="s">
        <v>75</v>
      </c>
      <c r="AY132" s="242" t="s">
        <v>136</v>
      </c>
    </row>
    <row r="133" s="13" customFormat="1">
      <c r="A133" s="13"/>
      <c r="B133" s="232"/>
      <c r="C133" s="233"/>
      <c r="D133" s="220" t="s">
        <v>201</v>
      </c>
      <c r="E133" s="234" t="s">
        <v>19</v>
      </c>
      <c r="F133" s="235" t="s">
        <v>242</v>
      </c>
      <c r="G133" s="233"/>
      <c r="H133" s="236">
        <v>4.2000000000000002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201</v>
      </c>
      <c r="AU133" s="242" t="s">
        <v>85</v>
      </c>
      <c r="AV133" s="13" t="s">
        <v>85</v>
      </c>
      <c r="AW133" s="13" t="s">
        <v>35</v>
      </c>
      <c r="AX133" s="13" t="s">
        <v>75</v>
      </c>
      <c r="AY133" s="242" t="s">
        <v>136</v>
      </c>
    </row>
    <row r="134" s="13" customFormat="1">
      <c r="A134" s="13"/>
      <c r="B134" s="232"/>
      <c r="C134" s="233"/>
      <c r="D134" s="220" t="s">
        <v>201</v>
      </c>
      <c r="E134" s="234" t="s">
        <v>19</v>
      </c>
      <c r="F134" s="235" t="s">
        <v>243</v>
      </c>
      <c r="G134" s="233"/>
      <c r="H134" s="236">
        <v>5.1200000000000001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201</v>
      </c>
      <c r="AU134" s="242" t="s">
        <v>85</v>
      </c>
      <c r="AV134" s="13" t="s">
        <v>85</v>
      </c>
      <c r="AW134" s="13" t="s">
        <v>35</v>
      </c>
      <c r="AX134" s="13" t="s">
        <v>75</v>
      </c>
      <c r="AY134" s="242" t="s">
        <v>136</v>
      </c>
    </row>
    <row r="135" s="15" customFormat="1">
      <c r="A135" s="15"/>
      <c r="B135" s="254"/>
      <c r="C135" s="255"/>
      <c r="D135" s="220" t="s">
        <v>201</v>
      </c>
      <c r="E135" s="256" t="s">
        <v>19</v>
      </c>
      <c r="F135" s="257" t="s">
        <v>244</v>
      </c>
      <c r="G135" s="255"/>
      <c r="H135" s="256" t="s">
        <v>19</v>
      </c>
      <c r="I135" s="258"/>
      <c r="J135" s="255"/>
      <c r="K135" s="255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201</v>
      </c>
      <c r="AU135" s="263" t="s">
        <v>85</v>
      </c>
      <c r="AV135" s="15" t="s">
        <v>83</v>
      </c>
      <c r="AW135" s="15" t="s">
        <v>35</v>
      </c>
      <c r="AX135" s="15" t="s">
        <v>75</v>
      </c>
      <c r="AY135" s="263" t="s">
        <v>136</v>
      </c>
    </row>
    <row r="136" s="13" customFormat="1">
      <c r="A136" s="13"/>
      <c r="B136" s="232"/>
      <c r="C136" s="233"/>
      <c r="D136" s="220" t="s">
        <v>201</v>
      </c>
      <c r="E136" s="234" t="s">
        <v>19</v>
      </c>
      <c r="F136" s="235" t="s">
        <v>245</v>
      </c>
      <c r="G136" s="233"/>
      <c r="H136" s="236">
        <v>3.2799999999999998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201</v>
      </c>
      <c r="AU136" s="242" t="s">
        <v>85</v>
      </c>
      <c r="AV136" s="13" t="s">
        <v>85</v>
      </c>
      <c r="AW136" s="13" t="s">
        <v>35</v>
      </c>
      <c r="AX136" s="13" t="s">
        <v>75</v>
      </c>
      <c r="AY136" s="242" t="s">
        <v>136</v>
      </c>
    </row>
    <row r="137" s="14" customFormat="1">
      <c r="A137" s="14"/>
      <c r="B137" s="243"/>
      <c r="C137" s="244"/>
      <c r="D137" s="220" t="s">
        <v>201</v>
      </c>
      <c r="E137" s="245" t="s">
        <v>19</v>
      </c>
      <c r="F137" s="246" t="s">
        <v>205</v>
      </c>
      <c r="G137" s="244"/>
      <c r="H137" s="247">
        <v>18.200000000000003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201</v>
      </c>
      <c r="AU137" s="253" t="s">
        <v>85</v>
      </c>
      <c r="AV137" s="14" t="s">
        <v>163</v>
      </c>
      <c r="AW137" s="14" t="s">
        <v>35</v>
      </c>
      <c r="AX137" s="14" t="s">
        <v>83</v>
      </c>
      <c r="AY137" s="253" t="s">
        <v>136</v>
      </c>
    </row>
    <row r="138" s="2" customFormat="1" ht="37.8" customHeight="1">
      <c r="A138" s="41"/>
      <c r="B138" s="42"/>
      <c r="C138" s="207" t="s">
        <v>246</v>
      </c>
      <c r="D138" s="207" t="s">
        <v>139</v>
      </c>
      <c r="E138" s="208" t="s">
        <v>247</v>
      </c>
      <c r="F138" s="209" t="s">
        <v>248</v>
      </c>
      <c r="G138" s="210" t="s">
        <v>222</v>
      </c>
      <c r="H138" s="211">
        <v>681.96600000000001</v>
      </c>
      <c r="I138" s="212"/>
      <c r="J138" s="213">
        <f>ROUND(I138*H138,2)</f>
        <v>0</v>
      </c>
      <c r="K138" s="209" t="s">
        <v>197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0.017600000000000001</v>
      </c>
      <c r="R138" s="216">
        <f>Q138*H138</f>
        <v>12.0026016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139</v>
      </c>
      <c r="AU138" s="218" t="s">
        <v>85</v>
      </c>
      <c r="AY138" s="20" t="s">
        <v>136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249</v>
      </c>
    </row>
    <row r="139" s="2" customFormat="1">
      <c r="A139" s="41"/>
      <c r="B139" s="42"/>
      <c r="C139" s="43"/>
      <c r="D139" s="220" t="s">
        <v>145</v>
      </c>
      <c r="E139" s="43"/>
      <c r="F139" s="221" t="s">
        <v>250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145</v>
      </c>
      <c r="AU139" s="20" t="s">
        <v>85</v>
      </c>
    </row>
    <row r="140" s="2" customFormat="1">
      <c r="A140" s="41"/>
      <c r="B140" s="42"/>
      <c r="C140" s="43"/>
      <c r="D140" s="225" t="s">
        <v>146</v>
      </c>
      <c r="E140" s="43"/>
      <c r="F140" s="226" t="s">
        <v>251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146</v>
      </c>
      <c r="AU140" s="20" t="s">
        <v>85</v>
      </c>
    </row>
    <row r="141" s="13" customFormat="1">
      <c r="A141" s="13"/>
      <c r="B141" s="232"/>
      <c r="C141" s="233"/>
      <c r="D141" s="220" t="s">
        <v>201</v>
      </c>
      <c r="E141" s="234" t="s">
        <v>19</v>
      </c>
      <c r="F141" s="235" t="s">
        <v>252</v>
      </c>
      <c r="G141" s="233"/>
      <c r="H141" s="236">
        <v>257.75200000000001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201</v>
      </c>
      <c r="AU141" s="242" t="s">
        <v>85</v>
      </c>
      <c r="AV141" s="13" t="s">
        <v>85</v>
      </c>
      <c r="AW141" s="13" t="s">
        <v>35</v>
      </c>
      <c r="AX141" s="13" t="s">
        <v>75</v>
      </c>
      <c r="AY141" s="242" t="s">
        <v>136</v>
      </c>
    </row>
    <row r="142" s="13" customFormat="1">
      <c r="A142" s="13"/>
      <c r="B142" s="232"/>
      <c r="C142" s="233"/>
      <c r="D142" s="220" t="s">
        <v>201</v>
      </c>
      <c r="E142" s="234" t="s">
        <v>19</v>
      </c>
      <c r="F142" s="235" t="s">
        <v>253</v>
      </c>
      <c r="G142" s="233"/>
      <c r="H142" s="236">
        <v>159.41800000000001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201</v>
      </c>
      <c r="AU142" s="242" t="s">
        <v>85</v>
      </c>
      <c r="AV142" s="13" t="s">
        <v>85</v>
      </c>
      <c r="AW142" s="13" t="s">
        <v>35</v>
      </c>
      <c r="AX142" s="13" t="s">
        <v>75</v>
      </c>
      <c r="AY142" s="242" t="s">
        <v>136</v>
      </c>
    </row>
    <row r="143" s="13" customFormat="1">
      <c r="A143" s="13"/>
      <c r="B143" s="232"/>
      <c r="C143" s="233"/>
      <c r="D143" s="220" t="s">
        <v>201</v>
      </c>
      <c r="E143" s="234" t="s">
        <v>19</v>
      </c>
      <c r="F143" s="235" t="s">
        <v>254</v>
      </c>
      <c r="G143" s="233"/>
      <c r="H143" s="236">
        <v>264.79599999999999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201</v>
      </c>
      <c r="AU143" s="242" t="s">
        <v>85</v>
      </c>
      <c r="AV143" s="13" t="s">
        <v>85</v>
      </c>
      <c r="AW143" s="13" t="s">
        <v>35</v>
      </c>
      <c r="AX143" s="13" t="s">
        <v>75</v>
      </c>
      <c r="AY143" s="242" t="s">
        <v>136</v>
      </c>
    </row>
    <row r="144" s="14" customFormat="1">
      <c r="A144" s="14"/>
      <c r="B144" s="243"/>
      <c r="C144" s="244"/>
      <c r="D144" s="220" t="s">
        <v>201</v>
      </c>
      <c r="E144" s="245" t="s">
        <v>19</v>
      </c>
      <c r="F144" s="246" t="s">
        <v>205</v>
      </c>
      <c r="G144" s="244"/>
      <c r="H144" s="247">
        <v>681.96600000000001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201</v>
      </c>
      <c r="AU144" s="253" t="s">
        <v>85</v>
      </c>
      <c r="AV144" s="14" t="s">
        <v>163</v>
      </c>
      <c r="AW144" s="14" t="s">
        <v>35</v>
      </c>
      <c r="AX144" s="14" t="s">
        <v>83</v>
      </c>
      <c r="AY144" s="253" t="s">
        <v>136</v>
      </c>
    </row>
    <row r="145" s="2" customFormat="1" ht="21.75" customHeight="1">
      <c r="A145" s="41"/>
      <c r="B145" s="42"/>
      <c r="C145" s="207" t="s">
        <v>255</v>
      </c>
      <c r="D145" s="207" t="s">
        <v>139</v>
      </c>
      <c r="E145" s="208" t="s">
        <v>256</v>
      </c>
      <c r="F145" s="209" t="s">
        <v>257</v>
      </c>
      <c r="G145" s="210" t="s">
        <v>258</v>
      </c>
      <c r="H145" s="211">
        <v>3</v>
      </c>
      <c r="I145" s="212"/>
      <c r="J145" s="213">
        <f>ROUND(I145*H145,2)</f>
        <v>0</v>
      </c>
      <c r="K145" s="209" t="s">
        <v>197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0.056439999999999997</v>
      </c>
      <c r="R145" s="216">
        <f>Q145*H145</f>
        <v>0.16932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163</v>
      </c>
      <c r="AT145" s="218" t="s">
        <v>139</v>
      </c>
      <c r="AU145" s="218" t="s">
        <v>85</v>
      </c>
      <c r="AY145" s="20" t="s">
        <v>136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163</v>
      </c>
      <c r="BM145" s="218" t="s">
        <v>259</v>
      </c>
    </row>
    <row r="146" s="2" customFormat="1">
      <c r="A146" s="41"/>
      <c r="B146" s="42"/>
      <c r="C146" s="43"/>
      <c r="D146" s="220" t="s">
        <v>145</v>
      </c>
      <c r="E146" s="43"/>
      <c r="F146" s="221" t="s">
        <v>260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145</v>
      </c>
      <c r="AU146" s="20" t="s">
        <v>85</v>
      </c>
    </row>
    <row r="147" s="2" customFormat="1">
      <c r="A147" s="41"/>
      <c r="B147" s="42"/>
      <c r="C147" s="43"/>
      <c r="D147" s="225" t="s">
        <v>146</v>
      </c>
      <c r="E147" s="43"/>
      <c r="F147" s="226" t="s">
        <v>261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146</v>
      </c>
      <c r="AU147" s="20" t="s">
        <v>85</v>
      </c>
    </row>
    <row r="148" s="13" customFormat="1">
      <c r="A148" s="13"/>
      <c r="B148" s="232"/>
      <c r="C148" s="233"/>
      <c r="D148" s="220" t="s">
        <v>201</v>
      </c>
      <c r="E148" s="234" t="s">
        <v>19</v>
      </c>
      <c r="F148" s="235" t="s">
        <v>155</v>
      </c>
      <c r="G148" s="233"/>
      <c r="H148" s="236">
        <v>3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201</v>
      </c>
      <c r="AU148" s="242" t="s">
        <v>85</v>
      </c>
      <c r="AV148" s="13" t="s">
        <v>85</v>
      </c>
      <c r="AW148" s="13" t="s">
        <v>35</v>
      </c>
      <c r="AX148" s="13" t="s">
        <v>83</v>
      </c>
      <c r="AY148" s="242" t="s">
        <v>136</v>
      </c>
    </row>
    <row r="149" s="2" customFormat="1" ht="33" customHeight="1">
      <c r="A149" s="41"/>
      <c r="B149" s="42"/>
      <c r="C149" s="264" t="s">
        <v>262</v>
      </c>
      <c r="D149" s="264" t="s">
        <v>263</v>
      </c>
      <c r="E149" s="265" t="s">
        <v>264</v>
      </c>
      <c r="F149" s="266" t="s">
        <v>265</v>
      </c>
      <c r="G149" s="267" t="s">
        <v>258</v>
      </c>
      <c r="H149" s="268">
        <v>3</v>
      </c>
      <c r="I149" s="269"/>
      <c r="J149" s="270">
        <f>ROUND(I149*H149,2)</f>
        <v>0</v>
      </c>
      <c r="K149" s="266" t="s">
        <v>197</v>
      </c>
      <c r="L149" s="271"/>
      <c r="M149" s="272" t="s">
        <v>19</v>
      </c>
      <c r="N149" s="273" t="s">
        <v>46</v>
      </c>
      <c r="O149" s="87"/>
      <c r="P149" s="216">
        <f>O149*H149</f>
        <v>0</v>
      </c>
      <c r="Q149" s="216">
        <v>0.01521</v>
      </c>
      <c r="R149" s="216">
        <f>Q149*H149</f>
        <v>0.045629999999999997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255</v>
      </c>
      <c r="AT149" s="218" t="s">
        <v>263</v>
      </c>
      <c r="AU149" s="218" t="s">
        <v>85</v>
      </c>
      <c r="AY149" s="20" t="s">
        <v>136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266</v>
      </c>
    </row>
    <row r="150" s="2" customFormat="1">
      <c r="A150" s="41"/>
      <c r="B150" s="42"/>
      <c r="C150" s="43"/>
      <c r="D150" s="220" t="s">
        <v>145</v>
      </c>
      <c r="E150" s="43"/>
      <c r="F150" s="221" t="s">
        <v>265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145</v>
      </c>
      <c r="AU150" s="20" t="s">
        <v>85</v>
      </c>
    </row>
    <row r="151" s="12" customFormat="1" ht="22.8" customHeight="1">
      <c r="A151" s="12"/>
      <c r="B151" s="191"/>
      <c r="C151" s="192"/>
      <c r="D151" s="193" t="s">
        <v>74</v>
      </c>
      <c r="E151" s="205" t="s">
        <v>262</v>
      </c>
      <c r="F151" s="205" t="s">
        <v>267</v>
      </c>
      <c r="G151" s="192"/>
      <c r="H151" s="192"/>
      <c r="I151" s="195"/>
      <c r="J151" s="206">
        <f>BK151</f>
        <v>0</v>
      </c>
      <c r="K151" s="192"/>
      <c r="L151" s="197"/>
      <c r="M151" s="198"/>
      <c r="N151" s="199"/>
      <c r="O151" s="199"/>
      <c r="P151" s="200">
        <f>SUM(P152:P187)</f>
        <v>0</v>
      </c>
      <c r="Q151" s="199"/>
      <c r="R151" s="200">
        <f>SUM(R152:R187)</f>
        <v>0.95107999999999993</v>
      </c>
      <c r="S151" s="199"/>
      <c r="T151" s="201">
        <f>SUM(T152:T187)</f>
        <v>34.762220000000006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2" t="s">
        <v>83</v>
      </c>
      <c r="AT151" s="203" t="s">
        <v>74</v>
      </c>
      <c r="AU151" s="203" t="s">
        <v>83</v>
      </c>
      <c r="AY151" s="202" t="s">
        <v>136</v>
      </c>
      <c r="BK151" s="204">
        <f>SUM(BK152:BK187)</f>
        <v>0</v>
      </c>
    </row>
    <row r="152" s="2" customFormat="1" ht="24.15" customHeight="1">
      <c r="A152" s="41"/>
      <c r="B152" s="42"/>
      <c r="C152" s="207" t="s">
        <v>268</v>
      </c>
      <c r="D152" s="207" t="s">
        <v>139</v>
      </c>
      <c r="E152" s="208" t="s">
        <v>269</v>
      </c>
      <c r="F152" s="209" t="s">
        <v>270</v>
      </c>
      <c r="G152" s="210" t="s">
        <v>222</v>
      </c>
      <c r="H152" s="211">
        <v>81.400000000000006</v>
      </c>
      <c r="I152" s="212"/>
      <c r="J152" s="213">
        <f>ROUND(I152*H152,2)</f>
        <v>0</v>
      </c>
      <c r="K152" s="209" t="s">
        <v>197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0.33700000000000002</v>
      </c>
      <c r="T152" s="217">
        <f>S152*H152</f>
        <v>27.431800000000003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163</v>
      </c>
      <c r="AT152" s="218" t="s">
        <v>139</v>
      </c>
      <c r="AU152" s="218" t="s">
        <v>85</v>
      </c>
      <c r="AY152" s="20" t="s">
        <v>136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271</v>
      </c>
    </row>
    <row r="153" s="2" customFormat="1">
      <c r="A153" s="41"/>
      <c r="B153" s="42"/>
      <c r="C153" s="43"/>
      <c r="D153" s="220" t="s">
        <v>145</v>
      </c>
      <c r="E153" s="43"/>
      <c r="F153" s="221" t="s">
        <v>272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145</v>
      </c>
      <c r="AU153" s="20" t="s">
        <v>85</v>
      </c>
    </row>
    <row r="154" s="2" customFormat="1">
      <c r="A154" s="41"/>
      <c r="B154" s="42"/>
      <c r="C154" s="43"/>
      <c r="D154" s="225" t="s">
        <v>146</v>
      </c>
      <c r="E154" s="43"/>
      <c r="F154" s="226" t="s">
        <v>273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146</v>
      </c>
      <c r="AU154" s="20" t="s">
        <v>85</v>
      </c>
    </row>
    <row r="155" s="13" customFormat="1">
      <c r="A155" s="13"/>
      <c r="B155" s="232"/>
      <c r="C155" s="233"/>
      <c r="D155" s="220" t="s">
        <v>201</v>
      </c>
      <c r="E155" s="234" t="s">
        <v>19</v>
      </c>
      <c r="F155" s="235" t="s">
        <v>274</v>
      </c>
      <c r="G155" s="233"/>
      <c r="H155" s="236">
        <v>81.400000000000006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201</v>
      </c>
      <c r="AU155" s="242" t="s">
        <v>85</v>
      </c>
      <c r="AV155" s="13" t="s">
        <v>85</v>
      </c>
      <c r="AW155" s="13" t="s">
        <v>35</v>
      </c>
      <c r="AX155" s="13" t="s">
        <v>83</v>
      </c>
      <c r="AY155" s="242" t="s">
        <v>136</v>
      </c>
    </row>
    <row r="156" s="2" customFormat="1" ht="24.15" customHeight="1">
      <c r="A156" s="41"/>
      <c r="B156" s="42"/>
      <c r="C156" s="207" t="s">
        <v>275</v>
      </c>
      <c r="D156" s="207" t="s">
        <v>139</v>
      </c>
      <c r="E156" s="208" t="s">
        <v>276</v>
      </c>
      <c r="F156" s="209" t="s">
        <v>277</v>
      </c>
      <c r="G156" s="210" t="s">
        <v>196</v>
      </c>
      <c r="H156" s="211">
        <v>2.8079999999999998</v>
      </c>
      <c r="I156" s="212"/>
      <c r="J156" s="213">
        <f>ROUND(I156*H156,2)</f>
        <v>0</v>
      </c>
      <c r="K156" s="209" t="s">
        <v>197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1.8</v>
      </c>
      <c r="T156" s="217">
        <f>S156*H156</f>
        <v>5.0544000000000002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139</v>
      </c>
      <c r="AU156" s="218" t="s">
        <v>85</v>
      </c>
      <c r="AY156" s="20" t="s">
        <v>136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278</v>
      </c>
    </row>
    <row r="157" s="2" customFormat="1">
      <c r="A157" s="41"/>
      <c r="B157" s="42"/>
      <c r="C157" s="43"/>
      <c r="D157" s="220" t="s">
        <v>145</v>
      </c>
      <c r="E157" s="43"/>
      <c r="F157" s="221" t="s">
        <v>279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145</v>
      </c>
      <c r="AU157" s="20" t="s">
        <v>85</v>
      </c>
    </row>
    <row r="158" s="2" customFormat="1">
      <c r="A158" s="41"/>
      <c r="B158" s="42"/>
      <c r="C158" s="43"/>
      <c r="D158" s="225" t="s">
        <v>146</v>
      </c>
      <c r="E158" s="43"/>
      <c r="F158" s="226" t="s">
        <v>280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146</v>
      </c>
      <c r="AU158" s="20" t="s">
        <v>85</v>
      </c>
    </row>
    <row r="159" s="13" customFormat="1">
      <c r="A159" s="13"/>
      <c r="B159" s="232"/>
      <c r="C159" s="233"/>
      <c r="D159" s="220" t="s">
        <v>201</v>
      </c>
      <c r="E159" s="234" t="s">
        <v>19</v>
      </c>
      <c r="F159" s="235" t="s">
        <v>281</v>
      </c>
      <c r="G159" s="233"/>
      <c r="H159" s="236">
        <v>2.8079999999999998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201</v>
      </c>
      <c r="AU159" s="242" t="s">
        <v>85</v>
      </c>
      <c r="AV159" s="13" t="s">
        <v>85</v>
      </c>
      <c r="AW159" s="13" t="s">
        <v>35</v>
      </c>
      <c r="AX159" s="13" t="s">
        <v>83</v>
      </c>
      <c r="AY159" s="242" t="s">
        <v>136</v>
      </c>
    </row>
    <row r="160" s="2" customFormat="1" ht="21.75" customHeight="1">
      <c r="A160" s="41"/>
      <c r="B160" s="42"/>
      <c r="C160" s="207" t="s">
        <v>8</v>
      </c>
      <c r="D160" s="207" t="s">
        <v>139</v>
      </c>
      <c r="E160" s="208" t="s">
        <v>282</v>
      </c>
      <c r="F160" s="209" t="s">
        <v>283</v>
      </c>
      <c r="G160" s="210" t="s">
        <v>222</v>
      </c>
      <c r="H160" s="211">
        <v>4</v>
      </c>
      <c r="I160" s="212"/>
      <c r="J160" s="213">
        <f>ROUND(I160*H160,2)</f>
        <v>0</v>
      </c>
      <c r="K160" s="209" t="s">
        <v>197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0.10000000000000001</v>
      </c>
      <c r="T160" s="217">
        <f>S160*H160</f>
        <v>0.40000000000000002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163</v>
      </c>
      <c r="AT160" s="218" t="s">
        <v>139</v>
      </c>
      <c r="AU160" s="218" t="s">
        <v>85</v>
      </c>
      <c r="AY160" s="20" t="s">
        <v>136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163</v>
      </c>
      <c r="BM160" s="218" t="s">
        <v>284</v>
      </c>
    </row>
    <row r="161" s="2" customFormat="1">
      <c r="A161" s="41"/>
      <c r="B161" s="42"/>
      <c r="C161" s="43"/>
      <c r="D161" s="220" t="s">
        <v>145</v>
      </c>
      <c r="E161" s="43"/>
      <c r="F161" s="221" t="s">
        <v>285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145</v>
      </c>
      <c r="AU161" s="20" t="s">
        <v>85</v>
      </c>
    </row>
    <row r="162" s="2" customFormat="1">
      <c r="A162" s="41"/>
      <c r="B162" s="42"/>
      <c r="C162" s="43"/>
      <c r="D162" s="225" t="s">
        <v>146</v>
      </c>
      <c r="E162" s="43"/>
      <c r="F162" s="226" t="s">
        <v>286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146</v>
      </c>
      <c r="AU162" s="20" t="s">
        <v>85</v>
      </c>
    </row>
    <row r="163" s="13" customFormat="1">
      <c r="A163" s="13"/>
      <c r="B163" s="232"/>
      <c r="C163" s="233"/>
      <c r="D163" s="220" t="s">
        <v>201</v>
      </c>
      <c r="E163" s="234" t="s">
        <v>19</v>
      </c>
      <c r="F163" s="235" t="s">
        <v>287</v>
      </c>
      <c r="G163" s="233"/>
      <c r="H163" s="236">
        <v>4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201</v>
      </c>
      <c r="AU163" s="242" t="s">
        <v>85</v>
      </c>
      <c r="AV163" s="13" t="s">
        <v>85</v>
      </c>
      <c r="AW163" s="13" t="s">
        <v>35</v>
      </c>
      <c r="AX163" s="13" t="s">
        <v>83</v>
      </c>
      <c r="AY163" s="242" t="s">
        <v>136</v>
      </c>
    </row>
    <row r="164" s="2" customFormat="1" ht="21.75" customHeight="1">
      <c r="A164" s="41"/>
      <c r="B164" s="42"/>
      <c r="C164" s="207" t="s">
        <v>288</v>
      </c>
      <c r="D164" s="207" t="s">
        <v>139</v>
      </c>
      <c r="E164" s="208" t="s">
        <v>289</v>
      </c>
      <c r="F164" s="209" t="s">
        <v>290</v>
      </c>
      <c r="G164" s="210" t="s">
        <v>222</v>
      </c>
      <c r="H164" s="211">
        <v>9.1199999999999992</v>
      </c>
      <c r="I164" s="212"/>
      <c r="J164" s="213">
        <f>ROUND(I164*H164,2)</f>
        <v>0</v>
      </c>
      <c r="K164" s="209" t="s">
        <v>197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0.075999999999999998</v>
      </c>
      <c r="T164" s="217">
        <f>S164*H164</f>
        <v>0.69311999999999996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163</v>
      </c>
      <c r="AT164" s="218" t="s">
        <v>139</v>
      </c>
      <c r="AU164" s="218" t="s">
        <v>85</v>
      </c>
      <c r="AY164" s="20" t="s">
        <v>136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163</v>
      </c>
      <c r="BM164" s="218" t="s">
        <v>291</v>
      </c>
    </row>
    <row r="165" s="2" customFormat="1">
      <c r="A165" s="41"/>
      <c r="B165" s="42"/>
      <c r="C165" s="43"/>
      <c r="D165" s="220" t="s">
        <v>145</v>
      </c>
      <c r="E165" s="43"/>
      <c r="F165" s="221" t="s">
        <v>292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85</v>
      </c>
    </row>
    <row r="166" s="2" customFormat="1">
      <c r="A166" s="41"/>
      <c r="B166" s="42"/>
      <c r="C166" s="43"/>
      <c r="D166" s="225" t="s">
        <v>146</v>
      </c>
      <c r="E166" s="43"/>
      <c r="F166" s="226" t="s">
        <v>293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146</v>
      </c>
      <c r="AU166" s="20" t="s">
        <v>85</v>
      </c>
    </row>
    <row r="167" s="13" customFormat="1">
      <c r="A167" s="13"/>
      <c r="B167" s="232"/>
      <c r="C167" s="233"/>
      <c r="D167" s="220" t="s">
        <v>201</v>
      </c>
      <c r="E167" s="234" t="s">
        <v>19</v>
      </c>
      <c r="F167" s="235" t="s">
        <v>294</v>
      </c>
      <c r="G167" s="233"/>
      <c r="H167" s="236">
        <v>9.1199999999999992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201</v>
      </c>
      <c r="AU167" s="242" t="s">
        <v>85</v>
      </c>
      <c r="AV167" s="13" t="s">
        <v>85</v>
      </c>
      <c r="AW167" s="13" t="s">
        <v>35</v>
      </c>
      <c r="AX167" s="13" t="s">
        <v>83</v>
      </c>
      <c r="AY167" s="242" t="s">
        <v>136</v>
      </c>
    </row>
    <row r="168" s="2" customFormat="1" ht="24.15" customHeight="1">
      <c r="A168" s="41"/>
      <c r="B168" s="42"/>
      <c r="C168" s="207" t="s">
        <v>295</v>
      </c>
      <c r="D168" s="207" t="s">
        <v>139</v>
      </c>
      <c r="E168" s="208" t="s">
        <v>296</v>
      </c>
      <c r="F168" s="209" t="s">
        <v>297</v>
      </c>
      <c r="G168" s="210" t="s">
        <v>196</v>
      </c>
      <c r="H168" s="211">
        <v>0.216</v>
      </c>
      <c r="I168" s="212"/>
      <c r="J168" s="213">
        <f>ROUND(I168*H168,2)</f>
        <v>0</v>
      </c>
      <c r="K168" s="209" t="s">
        <v>197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1.8</v>
      </c>
      <c r="T168" s="217">
        <f>S168*H168</f>
        <v>0.38879999999999998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163</v>
      </c>
      <c r="AT168" s="218" t="s">
        <v>139</v>
      </c>
      <c r="AU168" s="218" t="s">
        <v>85</v>
      </c>
      <c r="AY168" s="20" t="s">
        <v>136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298</v>
      </c>
    </row>
    <row r="169" s="2" customFormat="1">
      <c r="A169" s="41"/>
      <c r="B169" s="42"/>
      <c r="C169" s="43"/>
      <c r="D169" s="220" t="s">
        <v>145</v>
      </c>
      <c r="E169" s="43"/>
      <c r="F169" s="221" t="s">
        <v>299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145</v>
      </c>
      <c r="AU169" s="20" t="s">
        <v>85</v>
      </c>
    </row>
    <row r="170" s="2" customFormat="1">
      <c r="A170" s="41"/>
      <c r="B170" s="42"/>
      <c r="C170" s="43"/>
      <c r="D170" s="225" t="s">
        <v>146</v>
      </c>
      <c r="E170" s="43"/>
      <c r="F170" s="226" t="s">
        <v>300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146</v>
      </c>
      <c r="AU170" s="20" t="s">
        <v>85</v>
      </c>
    </row>
    <row r="171" s="13" customFormat="1">
      <c r="A171" s="13"/>
      <c r="B171" s="232"/>
      <c r="C171" s="233"/>
      <c r="D171" s="220" t="s">
        <v>201</v>
      </c>
      <c r="E171" s="234" t="s">
        <v>19</v>
      </c>
      <c r="F171" s="235" t="s">
        <v>301</v>
      </c>
      <c r="G171" s="233"/>
      <c r="H171" s="236">
        <v>0.216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201</v>
      </c>
      <c r="AU171" s="242" t="s">
        <v>85</v>
      </c>
      <c r="AV171" s="13" t="s">
        <v>85</v>
      </c>
      <c r="AW171" s="13" t="s">
        <v>35</v>
      </c>
      <c r="AX171" s="13" t="s">
        <v>83</v>
      </c>
      <c r="AY171" s="242" t="s">
        <v>136</v>
      </c>
    </row>
    <row r="172" s="2" customFormat="1" ht="33" customHeight="1">
      <c r="A172" s="41"/>
      <c r="B172" s="42"/>
      <c r="C172" s="207" t="s">
        <v>302</v>
      </c>
      <c r="D172" s="207" t="s">
        <v>139</v>
      </c>
      <c r="E172" s="208" t="s">
        <v>303</v>
      </c>
      <c r="F172" s="209" t="s">
        <v>304</v>
      </c>
      <c r="G172" s="210" t="s">
        <v>305</v>
      </c>
      <c r="H172" s="211">
        <v>26</v>
      </c>
      <c r="I172" s="212"/>
      <c r="J172" s="213">
        <f>ROUND(I172*H172,2)</f>
        <v>0</v>
      </c>
      <c r="K172" s="209" t="s">
        <v>197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0.0304</v>
      </c>
      <c r="R172" s="216">
        <f>Q172*H172</f>
        <v>0.79039999999999999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163</v>
      </c>
      <c r="AT172" s="218" t="s">
        <v>139</v>
      </c>
      <c r="AU172" s="218" t="s">
        <v>85</v>
      </c>
      <c r="AY172" s="20" t="s">
        <v>136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306</v>
      </c>
    </row>
    <row r="173" s="2" customFormat="1">
      <c r="A173" s="41"/>
      <c r="B173" s="42"/>
      <c r="C173" s="43"/>
      <c r="D173" s="220" t="s">
        <v>145</v>
      </c>
      <c r="E173" s="43"/>
      <c r="F173" s="221" t="s">
        <v>307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145</v>
      </c>
      <c r="AU173" s="20" t="s">
        <v>85</v>
      </c>
    </row>
    <row r="174" s="2" customFormat="1">
      <c r="A174" s="41"/>
      <c r="B174" s="42"/>
      <c r="C174" s="43"/>
      <c r="D174" s="225" t="s">
        <v>146</v>
      </c>
      <c r="E174" s="43"/>
      <c r="F174" s="226" t="s">
        <v>308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146</v>
      </c>
      <c r="AU174" s="20" t="s">
        <v>85</v>
      </c>
    </row>
    <row r="175" s="13" customFormat="1">
      <c r="A175" s="13"/>
      <c r="B175" s="232"/>
      <c r="C175" s="233"/>
      <c r="D175" s="220" t="s">
        <v>201</v>
      </c>
      <c r="E175" s="234" t="s">
        <v>19</v>
      </c>
      <c r="F175" s="235" t="s">
        <v>309</v>
      </c>
      <c r="G175" s="233"/>
      <c r="H175" s="236">
        <v>26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201</v>
      </c>
      <c r="AU175" s="242" t="s">
        <v>85</v>
      </c>
      <c r="AV175" s="13" t="s">
        <v>85</v>
      </c>
      <c r="AW175" s="13" t="s">
        <v>35</v>
      </c>
      <c r="AX175" s="13" t="s">
        <v>83</v>
      </c>
      <c r="AY175" s="242" t="s">
        <v>136</v>
      </c>
    </row>
    <row r="176" s="2" customFormat="1" ht="33" customHeight="1">
      <c r="A176" s="41"/>
      <c r="B176" s="42"/>
      <c r="C176" s="207" t="s">
        <v>310</v>
      </c>
      <c r="D176" s="207" t="s">
        <v>139</v>
      </c>
      <c r="E176" s="208" t="s">
        <v>311</v>
      </c>
      <c r="F176" s="209" t="s">
        <v>312</v>
      </c>
      <c r="G176" s="210" t="s">
        <v>305</v>
      </c>
      <c r="H176" s="211">
        <v>26</v>
      </c>
      <c r="I176" s="212"/>
      <c r="J176" s="213">
        <f>ROUND(I176*H176,2)</f>
        <v>0</v>
      </c>
      <c r="K176" s="209" t="s">
        <v>197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0.0061799999999999997</v>
      </c>
      <c r="R176" s="216">
        <f>Q176*H176</f>
        <v>0.16067999999999999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163</v>
      </c>
      <c r="AT176" s="218" t="s">
        <v>139</v>
      </c>
      <c r="AU176" s="218" t="s">
        <v>85</v>
      </c>
      <c r="AY176" s="20" t="s">
        <v>136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163</v>
      </c>
      <c r="BM176" s="218" t="s">
        <v>313</v>
      </c>
    </row>
    <row r="177" s="2" customFormat="1">
      <c r="A177" s="41"/>
      <c r="B177" s="42"/>
      <c r="C177" s="43"/>
      <c r="D177" s="220" t="s">
        <v>145</v>
      </c>
      <c r="E177" s="43"/>
      <c r="F177" s="221" t="s">
        <v>314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145</v>
      </c>
      <c r="AU177" s="20" t="s">
        <v>85</v>
      </c>
    </row>
    <row r="178" s="2" customFormat="1">
      <c r="A178" s="41"/>
      <c r="B178" s="42"/>
      <c r="C178" s="43"/>
      <c r="D178" s="225" t="s">
        <v>146</v>
      </c>
      <c r="E178" s="43"/>
      <c r="F178" s="226" t="s">
        <v>315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146</v>
      </c>
      <c r="AU178" s="20" t="s">
        <v>85</v>
      </c>
    </row>
    <row r="179" s="13" customFormat="1">
      <c r="A179" s="13"/>
      <c r="B179" s="232"/>
      <c r="C179" s="233"/>
      <c r="D179" s="220" t="s">
        <v>201</v>
      </c>
      <c r="E179" s="234" t="s">
        <v>19</v>
      </c>
      <c r="F179" s="235" t="s">
        <v>309</v>
      </c>
      <c r="G179" s="233"/>
      <c r="H179" s="236">
        <v>26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201</v>
      </c>
      <c r="AU179" s="242" t="s">
        <v>85</v>
      </c>
      <c r="AV179" s="13" t="s">
        <v>85</v>
      </c>
      <c r="AW179" s="13" t="s">
        <v>35</v>
      </c>
      <c r="AX179" s="13" t="s">
        <v>83</v>
      </c>
      <c r="AY179" s="242" t="s">
        <v>136</v>
      </c>
    </row>
    <row r="180" s="2" customFormat="1" ht="21.75" customHeight="1">
      <c r="A180" s="41"/>
      <c r="B180" s="42"/>
      <c r="C180" s="207" t="s">
        <v>316</v>
      </c>
      <c r="D180" s="207" t="s">
        <v>139</v>
      </c>
      <c r="E180" s="208" t="s">
        <v>317</v>
      </c>
      <c r="F180" s="209" t="s">
        <v>318</v>
      </c>
      <c r="G180" s="210" t="s">
        <v>222</v>
      </c>
      <c r="H180" s="211">
        <v>4.9500000000000002</v>
      </c>
      <c r="I180" s="212"/>
      <c r="J180" s="213">
        <f>ROUND(I180*H180,2)</f>
        <v>0</v>
      </c>
      <c r="K180" s="209" t="s">
        <v>197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0.078</v>
      </c>
      <c r="T180" s="217">
        <f>S180*H180</f>
        <v>0.3861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139</v>
      </c>
      <c r="AU180" s="218" t="s">
        <v>85</v>
      </c>
      <c r="AY180" s="20" t="s">
        <v>136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319</v>
      </c>
    </row>
    <row r="181" s="2" customFormat="1">
      <c r="A181" s="41"/>
      <c r="B181" s="42"/>
      <c r="C181" s="43"/>
      <c r="D181" s="220" t="s">
        <v>145</v>
      </c>
      <c r="E181" s="43"/>
      <c r="F181" s="221" t="s">
        <v>320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145</v>
      </c>
      <c r="AU181" s="20" t="s">
        <v>85</v>
      </c>
    </row>
    <row r="182" s="2" customFormat="1">
      <c r="A182" s="41"/>
      <c r="B182" s="42"/>
      <c r="C182" s="43"/>
      <c r="D182" s="225" t="s">
        <v>146</v>
      </c>
      <c r="E182" s="43"/>
      <c r="F182" s="226" t="s">
        <v>321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146</v>
      </c>
      <c r="AU182" s="20" t="s">
        <v>85</v>
      </c>
    </row>
    <row r="183" s="13" customFormat="1">
      <c r="A183" s="13"/>
      <c r="B183" s="232"/>
      <c r="C183" s="233"/>
      <c r="D183" s="220" t="s">
        <v>201</v>
      </c>
      <c r="E183" s="234" t="s">
        <v>19</v>
      </c>
      <c r="F183" s="235" t="s">
        <v>322</v>
      </c>
      <c r="G183" s="233"/>
      <c r="H183" s="236">
        <v>4.9500000000000002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201</v>
      </c>
      <c r="AU183" s="242" t="s">
        <v>85</v>
      </c>
      <c r="AV183" s="13" t="s">
        <v>85</v>
      </c>
      <c r="AW183" s="13" t="s">
        <v>35</v>
      </c>
      <c r="AX183" s="13" t="s">
        <v>83</v>
      </c>
      <c r="AY183" s="242" t="s">
        <v>136</v>
      </c>
    </row>
    <row r="184" s="2" customFormat="1" ht="24.15" customHeight="1">
      <c r="A184" s="41"/>
      <c r="B184" s="42"/>
      <c r="C184" s="207" t="s">
        <v>323</v>
      </c>
      <c r="D184" s="207" t="s">
        <v>139</v>
      </c>
      <c r="E184" s="208" t="s">
        <v>324</v>
      </c>
      <c r="F184" s="209" t="s">
        <v>325</v>
      </c>
      <c r="G184" s="210" t="s">
        <v>222</v>
      </c>
      <c r="H184" s="211">
        <v>6</v>
      </c>
      <c r="I184" s="212"/>
      <c r="J184" s="213">
        <f>ROUND(I184*H184,2)</f>
        <v>0</v>
      </c>
      <c r="K184" s="209" t="s">
        <v>197</v>
      </c>
      <c r="L184" s="47"/>
      <c r="M184" s="214" t="s">
        <v>19</v>
      </c>
      <c r="N184" s="215" t="s">
        <v>46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0.068000000000000005</v>
      </c>
      <c r="T184" s="217">
        <f>S184*H184</f>
        <v>0.40800000000000003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163</v>
      </c>
      <c r="AT184" s="218" t="s">
        <v>139</v>
      </c>
      <c r="AU184" s="218" t="s">
        <v>85</v>
      </c>
      <c r="AY184" s="20" t="s">
        <v>136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326</v>
      </c>
    </row>
    <row r="185" s="2" customFormat="1">
      <c r="A185" s="41"/>
      <c r="B185" s="42"/>
      <c r="C185" s="43"/>
      <c r="D185" s="220" t="s">
        <v>145</v>
      </c>
      <c r="E185" s="43"/>
      <c r="F185" s="221" t="s">
        <v>327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145</v>
      </c>
      <c r="AU185" s="20" t="s">
        <v>85</v>
      </c>
    </row>
    <row r="186" s="2" customFormat="1">
      <c r="A186" s="41"/>
      <c r="B186" s="42"/>
      <c r="C186" s="43"/>
      <c r="D186" s="225" t="s">
        <v>146</v>
      </c>
      <c r="E186" s="43"/>
      <c r="F186" s="226" t="s">
        <v>328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146</v>
      </c>
      <c r="AU186" s="20" t="s">
        <v>85</v>
      </c>
    </row>
    <row r="187" s="13" customFormat="1">
      <c r="A187" s="13"/>
      <c r="B187" s="232"/>
      <c r="C187" s="233"/>
      <c r="D187" s="220" t="s">
        <v>201</v>
      </c>
      <c r="E187" s="234" t="s">
        <v>19</v>
      </c>
      <c r="F187" s="235" t="s">
        <v>329</v>
      </c>
      <c r="G187" s="233"/>
      <c r="H187" s="236">
        <v>6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201</v>
      </c>
      <c r="AU187" s="242" t="s">
        <v>85</v>
      </c>
      <c r="AV187" s="13" t="s">
        <v>85</v>
      </c>
      <c r="AW187" s="13" t="s">
        <v>35</v>
      </c>
      <c r="AX187" s="13" t="s">
        <v>83</v>
      </c>
      <c r="AY187" s="242" t="s">
        <v>136</v>
      </c>
    </row>
    <row r="188" s="12" customFormat="1" ht="22.8" customHeight="1">
      <c r="A188" s="12"/>
      <c r="B188" s="191"/>
      <c r="C188" s="192"/>
      <c r="D188" s="193" t="s">
        <v>74</v>
      </c>
      <c r="E188" s="205" t="s">
        <v>330</v>
      </c>
      <c r="F188" s="205" t="s">
        <v>331</v>
      </c>
      <c r="G188" s="192"/>
      <c r="H188" s="192"/>
      <c r="I188" s="195"/>
      <c r="J188" s="206">
        <f>BK188</f>
        <v>0</v>
      </c>
      <c r="K188" s="192"/>
      <c r="L188" s="197"/>
      <c r="M188" s="198"/>
      <c r="N188" s="199"/>
      <c r="O188" s="199"/>
      <c r="P188" s="200">
        <f>SUM(P189:P201)</f>
        <v>0</v>
      </c>
      <c r="Q188" s="199"/>
      <c r="R188" s="200">
        <f>SUM(R189:R201)</f>
        <v>0</v>
      </c>
      <c r="S188" s="199"/>
      <c r="T188" s="201">
        <f>SUM(T189:T201)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2" t="s">
        <v>83</v>
      </c>
      <c r="AT188" s="203" t="s">
        <v>74</v>
      </c>
      <c r="AU188" s="203" t="s">
        <v>83</v>
      </c>
      <c r="AY188" s="202" t="s">
        <v>136</v>
      </c>
      <c r="BK188" s="204">
        <f>SUM(BK189:BK201)</f>
        <v>0</v>
      </c>
    </row>
    <row r="189" s="2" customFormat="1" ht="24.15" customHeight="1">
      <c r="A189" s="41"/>
      <c r="B189" s="42"/>
      <c r="C189" s="207" t="s">
        <v>332</v>
      </c>
      <c r="D189" s="207" t="s">
        <v>139</v>
      </c>
      <c r="E189" s="208" t="s">
        <v>333</v>
      </c>
      <c r="F189" s="209" t="s">
        <v>334</v>
      </c>
      <c r="G189" s="210" t="s">
        <v>214</v>
      </c>
      <c r="H189" s="211">
        <v>39.819000000000003</v>
      </c>
      <c r="I189" s="212"/>
      <c r="J189" s="213">
        <f>ROUND(I189*H189,2)</f>
        <v>0</v>
      </c>
      <c r="K189" s="209" t="s">
        <v>197</v>
      </c>
      <c r="L189" s="47"/>
      <c r="M189" s="214" t="s">
        <v>19</v>
      </c>
      <c r="N189" s="215" t="s">
        <v>46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163</v>
      </c>
      <c r="AT189" s="218" t="s">
        <v>139</v>
      </c>
      <c r="AU189" s="218" t="s">
        <v>85</v>
      </c>
      <c r="AY189" s="20" t="s">
        <v>136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163</v>
      </c>
      <c r="BM189" s="218" t="s">
        <v>335</v>
      </c>
    </row>
    <row r="190" s="2" customFormat="1">
      <c r="A190" s="41"/>
      <c r="B190" s="42"/>
      <c r="C190" s="43"/>
      <c r="D190" s="220" t="s">
        <v>145</v>
      </c>
      <c r="E190" s="43"/>
      <c r="F190" s="221" t="s">
        <v>336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145</v>
      </c>
      <c r="AU190" s="20" t="s">
        <v>85</v>
      </c>
    </row>
    <row r="191" s="2" customFormat="1">
      <c r="A191" s="41"/>
      <c r="B191" s="42"/>
      <c r="C191" s="43"/>
      <c r="D191" s="225" t="s">
        <v>146</v>
      </c>
      <c r="E191" s="43"/>
      <c r="F191" s="226" t="s">
        <v>337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146</v>
      </c>
      <c r="AU191" s="20" t="s">
        <v>85</v>
      </c>
    </row>
    <row r="192" s="2" customFormat="1" ht="24.15" customHeight="1">
      <c r="A192" s="41"/>
      <c r="B192" s="42"/>
      <c r="C192" s="207" t="s">
        <v>338</v>
      </c>
      <c r="D192" s="207" t="s">
        <v>139</v>
      </c>
      <c r="E192" s="208" t="s">
        <v>339</v>
      </c>
      <c r="F192" s="209" t="s">
        <v>340</v>
      </c>
      <c r="G192" s="210" t="s">
        <v>214</v>
      </c>
      <c r="H192" s="211">
        <v>39.819000000000003</v>
      </c>
      <c r="I192" s="212"/>
      <c r="J192" s="213">
        <f>ROUND(I192*H192,2)</f>
        <v>0</v>
      </c>
      <c r="K192" s="209" t="s">
        <v>197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139</v>
      </c>
      <c r="AU192" s="218" t="s">
        <v>85</v>
      </c>
      <c r="AY192" s="20" t="s">
        <v>136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341</v>
      </c>
    </row>
    <row r="193" s="2" customFormat="1">
      <c r="A193" s="41"/>
      <c r="B193" s="42"/>
      <c r="C193" s="43"/>
      <c r="D193" s="220" t="s">
        <v>145</v>
      </c>
      <c r="E193" s="43"/>
      <c r="F193" s="221" t="s">
        <v>342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145</v>
      </c>
      <c r="AU193" s="20" t="s">
        <v>85</v>
      </c>
    </row>
    <row r="194" s="2" customFormat="1">
      <c r="A194" s="41"/>
      <c r="B194" s="42"/>
      <c r="C194" s="43"/>
      <c r="D194" s="225" t="s">
        <v>146</v>
      </c>
      <c r="E194" s="43"/>
      <c r="F194" s="226" t="s">
        <v>343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146</v>
      </c>
      <c r="AU194" s="20" t="s">
        <v>85</v>
      </c>
    </row>
    <row r="195" s="2" customFormat="1" ht="24.15" customHeight="1">
      <c r="A195" s="41"/>
      <c r="B195" s="42"/>
      <c r="C195" s="207" t="s">
        <v>7</v>
      </c>
      <c r="D195" s="207" t="s">
        <v>139</v>
      </c>
      <c r="E195" s="208" t="s">
        <v>344</v>
      </c>
      <c r="F195" s="209" t="s">
        <v>345</v>
      </c>
      <c r="G195" s="210" t="s">
        <v>214</v>
      </c>
      <c r="H195" s="211">
        <v>398.19</v>
      </c>
      <c r="I195" s="212"/>
      <c r="J195" s="213">
        <f>ROUND(I195*H195,2)</f>
        <v>0</v>
      </c>
      <c r="K195" s="209" t="s">
        <v>197</v>
      </c>
      <c r="L195" s="47"/>
      <c r="M195" s="214" t="s">
        <v>19</v>
      </c>
      <c r="N195" s="215" t="s">
        <v>46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163</v>
      </c>
      <c r="AT195" s="218" t="s">
        <v>139</v>
      </c>
      <c r="AU195" s="218" t="s">
        <v>85</v>
      </c>
      <c r="AY195" s="20" t="s">
        <v>136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163</v>
      </c>
      <c r="BM195" s="218" t="s">
        <v>346</v>
      </c>
    </row>
    <row r="196" s="2" customFormat="1">
      <c r="A196" s="41"/>
      <c r="B196" s="42"/>
      <c r="C196" s="43"/>
      <c r="D196" s="220" t="s">
        <v>145</v>
      </c>
      <c r="E196" s="43"/>
      <c r="F196" s="221" t="s">
        <v>347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145</v>
      </c>
      <c r="AU196" s="20" t="s">
        <v>85</v>
      </c>
    </row>
    <row r="197" s="2" customFormat="1">
      <c r="A197" s="41"/>
      <c r="B197" s="42"/>
      <c r="C197" s="43"/>
      <c r="D197" s="225" t="s">
        <v>146</v>
      </c>
      <c r="E197" s="43"/>
      <c r="F197" s="226" t="s">
        <v>348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146</v>
      </c>
      <c r="AU197" s="20" t="s">
        <v>85</v>
      </c>
    </row>
    <row r="198" s="13" customFormat="1">
      <c r="A198" s="13"/>
      <c r="B198" s="232"/>
      <c r="C198" s="233"/>
      <c r="D198" s="220" t="s">
        <v>201</v>
      </c>
      <c r="E198" s="233"/>
      <c r="F198" s="235" t="s">
        <v>349</v>
      </c>
      <c r="G198" s="233"/>
      <c r="H198" s="236">
        <v>398.19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201</v>
      </c>
      <c r="AU198" s="242" t="s">
        <v>85</v>
      </c>
      <c r="AV198" s="13" t="s">
        <v>85</v>
      </c>
      <c r="AW198" s="13" t="s">
        <v>4</v>
      </c>
      <c r="AX198" s="13" t="s">
        <v>83</v>
      </c>
      <c r="AY198" s="242" t="s">
        <v>136</v>
      </c>
    </row>
    <row r="199" s="2" customFormat="1" ht="49.05" customHeight="1">
      <c r="A199" s="41"/>
      <c r="B199" s="42"/>
      <c r="C199" s="207" t="s">
        <v>350</v>
      </c>
      <c r="D199" s="207" t="s">
        <v>139</v>
      </c>
      <c r="E199" s="208" t="s">
        <v>351</v>
      </c>
      <c r="F199" s="209" t="s">
        <v>352</v>
      </c>
      <c r="G199" s="210" t="s">
        <v>214</v>
      </c>
      <c r="H199" s="211">
        <v>39.819000000000003</v>
      </c>
      <c r="I199" s="212"/>
      <c r="J199" s="213">
        <f>ROUND(I199*H199,2)</f>
        <v>0</v>
      </c>
      <c r="K199" s="209" t="s">
        <v>197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163</v>
      </c>
      <c r="AT199" s="218" t="s">
        <v>139</v>
      </c>
      <c r="AU199" s="218" t="s">
        <v>85</v>
      </c>
      <c r="AY199" s="20" t="s">
        <v>136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353</v>
      </c>
    </row>
    <row r="200" s="2" customFormat="1">
      <c r="A200" s="41"/>
      <c r="B200" s="42"/>
      <c r="C200" s="43"/>
      <c r="D200" s="220" t="s">
        <v>145</v>
      </c>
      <c r="E200" s="43"/>
      <c r="F200" s="221" t="s">
        <v>354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145</v>
      </c>
      <c r="AU200" s="20" t="s">
        <v>85</v>
      </c>
    </row>
    <row r="201" s="2" customFormat="1">
      <c r="A201" s="41"/>
      <c r="B201" s="42"/>
      <c r="C201" s="43"/>
      <c r="D201" s="225" t="s">
        <v>146</v>
      </c>
      <c r="E201" s="43"/>
      <c r="F201" s="226" t="s">
        <v>355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146</v>
      </c>
      <c r="AU201" s="20" t="s">
        <v>85</v>
      </c>
    </row>
    <row r="202" s="12" customFormat="1" ht="22.8" customHeight="1">
      <c r="A202" s="12"/>
      <c r="B202" s="191"/>
      <c r="C202" s="192"/>
      <c r="D202" s="193" t="s">
        <v>74</v>
      </c>
      <c r="E202" s="205" t="s">
        <v>356</v>
      </c>
      <c r="F202" s="205" t="s">
        <v>357</v>
      </c>
      <c r="G202" s="192"/>
      <c r="H202" s="192"/>
      <c r="I202" s="195"/>
      <c r="J202" s="206">
        <f>BK202</f>
        <v>0</v>
      </c>
      <c r="K202" s="192"/>
      <c r="L202" s="197"/>
      <c r="M202" s="198"/>
      <c r="N202" s="199"/>
      <c r="O202" s="199"/>
      <c r="P202" s="200">
        <f>SUM(P203:P205)</f>
        <v>0</v>
      </c>
      <c r="Q202" s="199"/>
      <c r="R202" s="200">
        <f>SUM(R203:R205)</f>
        <v>0</v>
      </c>
      <c r="S202" s="199"/>
      <c r="T202" s="201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2" t="s">
        <v>83</v>
      </c>
      <c r="AT202" s="203" t="s">
        <v>74</v>
      </c>
      <c r="AU202" s="203" t="s">
        <v>83</v>
      </c>
      <c r="AY202" s="202" t="s">
        <v>136</v>
      </c>
      <c r="BK202" s="204">
        <f>SUM(BK203:BK205)</f>
        <v>0</v>
      </c>
    </row>
    <row r="203" s="2" customFormat="1" ht="24.15" customHeight="1">
      <c r="A203" s="41"/>
      <c r="B203" s="42"/>
      <c r="C203" s="207" t="s">
        <v>358</v>
      </c>
      <c r="D203" s="207" t="s">
        <v>139</v>
      </c>
      <c r="E203" s="208" t="s">
        <v>359</v>
      </c>
      <c r="F203" s="209" t="s">
        <v>360</v>
      </c>
      <c r="G203" s="210" t="s">
        <v>214</v>
      </c>
      <c r="H203" s="211">
        <v>22.837</v>
      </c>
      <c r="I203" s="212"/>
      <c r="J203" s="213">
        <f>ROUND(I203*H203,2)</f>
        <v>0</v>
      </c>
      <c r="K203" s="209" t="s">
        <v>197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139</v>
      </c>
      <c r="AU203" s="218" t="s">
        <v>85</v>
      </c>
      <c r="AY203" s="20" t="s">
        <v>136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361</v>
      </c>
    </row>
    <row r="204" s="2" customFormat="1">
      <c r="A204" s="41"/>
      <c r="B204" s="42"/>
      <c r="C204" s="43"/>
      <c r="D204" s="220" t="s">
        <v>145</v>
      </c>
      <c r="E204" s="43"/>
      <c r="F204" s="221" t="s">
        <v>362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145</v>
      </c>
      <c r="AU204" s="20" t="s">
        <v>85</v>
      </c>
    </row>
    <row r="205" s="2" customFormat="1">
      <c r="A205" s="41"/>
      <c r="B205" s="42"/>
      <c r="C205" s="43"/>
      <c r="D205" s="225" t="s">
        <v>146</v>
      </c>
      <c r="E205" s="43"/>
      <c r="F205" s="226" t="s">
        <v>363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146</v>
      </c>
      <c r="AU205" s="20" t="s">
        <v>85</v>
      </c>
    </row>
    <row r="206" s="12" customFormat="1" ht="25.92" customHeight="1">
      <c r="A206" s="12"/>
      <c r="B206" s="191"/>
      <c r="C206" s="192"/>
      <c r="D206" s="193" t="s">
        <v>74</v>
      </c>
      <c r="E206" s="194" t="s">
        <v>364</v>
      </c>
      <c r="F206" s="194" t="s">
        <v>365</v>
      </c>
      <c r="G206" s="192"/>
      <c r="H206" s="192"/>
      <c r="I206" s="195"/>
      <c r="J206" s="196">
        <f>BK206</f>
        <v>0</v>
      </c>
      <c r="K206" s="192"/>
      <c r="L206" s="197"/>
      <c r="M206" s="198"/>
      <c r="N206" s="199"/>
      <c r="O206" s="199"/>
      <c r="P206" s="200">
        <f>P207+P217+P241+P267+P278+P297+P308+P320+P325+P338+P369+P412+P444</f>
        <v>0</v>
      </c>
      <c r="Q206" s="199"/>
      <c r="R206" s="200">
        <f>R207+R217+R241+R267+R278+R297+R308+R320+R325+R338+R369+R412+R444</f>
        <v>6.77505019</v>
      </c>
      <c r="S206" s="199"/>
      <c r="T206" s="201">
        <f>T207+T217+T241+T267+T278+T297+T308+T320+T325+T338+T369+T412+T444</f>
        <v>5.0564349600000007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2" t="s">
        <v>85</v>
      </c>
      <c r="AT206" s="203" t="s">
        <v>74</v>
      </c>
      <c r="AU206" s="203" t="s">
        <v>75</v>
      </c>
      <c r="AY206" s="202" t="s">
        <v>136</v>
      </c>
      <c r="BK206" s="204">
        <f>BK207+BK217+BK241+BK267+BK278+BK297+BK308+BK320+BK325+BK338+BK369+BK412+BK444</f>
        <v>0</v>
      </c>
    </row>
    <row r="207" s="12" customFormat="1" ht="22.8" customHeight="1">
      <c r="A207" s="12"/>
      <c r="B207" s="191"/>
      <c r="C207" s="192"/>
      <c r="D207" s="193" t="s">
        <v>74</v>
      </c>
      <c r="E207" s="205" t="s">
        <v>366</v>
      </c>
      <c r="F207" s="205" t="s">
        <v>367</v>
      </c>
      <c r="G207" s="192"/>
      <c r="H207" s="192"/>
      <c r="I207" s="195"/>
      <c r="J207" s="206">
        <f>BK207</f>
        <v>0</v>
      </c>
      <c r="K207" s="192"/>
      <c r="L207" s="197"/>
      <c r="M207" s="198"/>
      <c r="N207" s="199"/>
      <c r="O207" s="199"/>
      <c r="P207" s="200">
        <f>SUM(P208:P216)</f>
        <v>0</v>
      </c>
      <c r="Q207" s="199"/>
      <c r="R207" s="200">
        <f>SUM(R208:R216)</f>
        <v>0.00062</v>
      </c>
      <c r="S207" s="199"/>
      <c r="T207" s="201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85</v>
      </c>
      <c r="AT207" s="203" t="s">
        <v>74</v>
      </c>
      <c r="AU207" s="203" t="s">
        <v>83</v>
      </c>
      <c r="AY207" s="202" t="s">
        <v>136</v>
      </c>
      <c r="BK207" s="204">
        <f>SUM(BK208:BK216)</f>
        <v>0</v>
      </c>
    </row>
    <row r="208" s="2" customFormat="1" ht="16.5" customHeight="1">
      <c r="A208" s="41"/>
      <c r="B208" s="42"/>
      <c r="C208" s="207" t="s">
        <v>368</v>
      </c>
      <c r="D208" s="207" t="s">
        <v>139</v>
      </c>
      <c r="E208" s="208" t="s">
        <v>369</v>
      </c>
      <c r="F208" s="209" t="s">
        <v>370</v>
      </c>
      <c r="G208" s="210" t="s">
        <v>258</v>
      </c>
      <c r="H208" s="211">
        <v>2</v>
      </c>
      <c r="I208" s="212"/>
      <c r="J208" s="213">
        <f>ROUND(I208*H208,2)</f>
        <v>0</v>
      </c>
      <c r="K208" s="209" t="s">
        <v>197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310</v>
      </c>
      <c r="AT208" s="218" t="s">
        <v>139</v>
      </c>
      <c r="AU208" s="218" t="s">
        <v>85</v>
      </c>
      <c r="AY208" s="20" t="s">
        <v>136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310</v>
      </c>
      <c r="BM208" s="218" t="s">
        <v>371</v>
      </c>
    </row>
    <row r="209" s="2" customFormat="1">
      <c r="A209" s="41"/>
      <c r="B209" s="42"/>
      <c r="C209" s="43"/>
      <c r="D209" s="220" t="s">
        <v>145</v>
      </c>
      <c r="E209" s="43"/>
      <c r="F209" s="221" t="s">
        <v>372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145</v>
      </c>
      <c r="AU209" s="20" t="s">
        <v>85</v>
      </c>
    </row>
    <row r="210" s="2" customFormat="1">
      <c r="A210" s="41"/>
      <c r="B210" s="42"/>
      <c r="C210" s="43"/>
      <c r="D210" s="225" t="s">
        <v>146</v>
      </c>
      <c r="E210" s="43"/>
      <c r="F210" s="226" t="s">
        <v>373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146</v>
      </c>
      <c r="AU210" s="20" t="s">
        <v>85</v>
      </c>
    </row>
    <row r="211" s="2" customFormat="1" ht="16.5" customHeight="1">
      <c r="A211" s="41"/>
      <c r="B211" s="42"/>
      <c r="C211" s="207" t="s">
        <v>374</v>
      </c>
      <c r="D211" s="207" t="s">
        <v>139</v>
      </c>
      <c r="E211" s="208" t="s">
        <v>375</v>
      </c>
      <c r="F211" s="209" t="s">
        <v>376</v>
      </c>
      <c r="G211" s="210" t="s">
        <v>258</v>
      </c>
      <c r="H211" s="211">
        <v>2</v>
      </c>
      <c r="I211" s="212"/>
      <c r="J211" s="213">
        <f>ROUND(I211*H211,2)</f>
        <v>0</v>
      </c>
      <c r="K211" s="209" t="s">
        <v>197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0.00031</v>
      </c>
      <c r="R211" s="216">
        <f>Q211*H211</f>
        <v>0.00062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310</v>
      </c>
      <c r="AT211" s="218" t="s">
        <v>139</v>
      </c>
      <c r="AU211" s="218" t="s">
        <v>85</v>
      </c>
      <c r="AY211" s="20" t="s">
        <v>136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310</v>
      </c>
      <c r="BM211" s="218" t="s">
        <v>377</v>
      </c>
    </row>
    <row r="212" s="2" customFormat="1">
      <c r="A212" s="41"/>
      <c r="B212" s="42"/>
      <c r="C212" s="43"/>
      <c r="D212" s="220" t="s">
        <v>145</v>
      </c>
      <c r="E212" s="43"/>
      <c r="F212" s="221" t="s">
        <v>378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145</v>
      </c>
      <c r="AU212" s="20" t="s">
        <v>85</v>
      </c>
    </row>
    <row r="213" s="2" customFormat="1">
      <c r="A213" s="41"/>
      <c r="B213" s="42"/>
      <c r="C213" s="43"/>
      <c r="D213" s="225" t="s">
        <v>146</v>
      </c>
      <c r="E213" s="43"/>
      <c r="F213" s="226" t="s">
        <v>379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146</v>
      </c>
      <c r="AU213" s="20" t="s">
        <v>85</v>
      </c>
    </row>
    <row r="214" s="2" customFormat="1" ht="24.15" customHeight="1">
      <c r="A214" s="41"/>
      <c r="B214" s="42"/>
      <c r="C214" s="207" t="s">
        <v>380</v>
      </c>
      <c r="D214" s="207" t="s">
        <v>139</v>
      </c>
      <c r="E214" s="208" t="s">
        <v>381</v>
      </c>
      <c r="F214" s="209" t="s">
        <v>382</v>
      </c>
      <c r="G214" s="210" t="s">
        <v>214</v>
      </c>
      <c r="H214" s="211">
        <v>0.001</v>
      </c>
      <c r="I214" s="212"/>
      <c r="J214" s="213">
        <f>ROUND(I214*H214,2)</f>
        <v>0</v>
      </c>
      <c r="K214" s="209" t="s">
        <v>197</v>
      </c>
      <c r="L214" s="47"/>
      <c r="M214" s="214" t="s">
        <v>19</v>
      </c>
      <c r="N214" s="215" t="s">
        <v>46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310</v>
      </c>
      <c r="AT214" s="218" t="s">
        <v>139</v>
      </c>
      <c r="AU214" s="218" t="s">
        <v>85</v>
      </c>
      <c r="AY214" s="20" t="s">
        <v>136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310</v>
      </c>
      <c r="BM214" s="218" t="s">
        <v>383</v>
      </c>
    </row>
    <row r="215" s="2" customFormat="1">
      <c r="A215" s="41"/>
      <c r="B215" s="42"/>
      <c r="C215" s="43"/>
      <c r="D215" s="220" t="s">
        <v>145</v>
      </c>
      <c r="E215" s="43"/>
      <c r="F215" s="221" t="s">
        <v>384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145</v>
      </c>
      <c r="AU215" s="20" t="s">
        <v>85</v>
      </c>
    </row>
    <row r="216" s="2" customFormat="1">
      <c r="A216" s="41"/>
      <c r="B216" s="42"/>
      <c r="C216" s="43"/>
      <c r="D216" s="225" t="s">
        <v>146</v>
      </c>
      <c r="E216" s="43"/>
      <c r="F216" s="226" t="s">
        <v>385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146</v>
      </c>
      <c r="AU216" s="20" t="s">
        <v>85</v>
      </c>
    </row>
    <row r="217" s="12" customFormat="1" ht="22.8" customHeight="1">
      <c r="A217" s="12"/>
      <c r="B217" s="191"/>
      <c r="C217" s="192"/>
      <c r="D217" s="193" t="s">
        <v>74</v>
      </c>
      <c r="E217" s="205" t="s">
        <v>386</v>
      </c>
      <c r="F217" s="205" t="s">
        <v>387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SUM(P218:P240)</f>
        <v>0</v>
      </c>
      <c r="Q217" s="199"/>
      <c r="R217" s="200">
        <f>SUM(R218:R240)</f>
        <v>0.0055101000000000004</v>
      </c>
      <c r="S217" s="199"/>
      <c r="T217" s="201">
        <f>SUM(T218:T240)</f>
        <v>0.0020799999999999998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85</v>
      </c>
      <c r="AT217" s="203" t="s">
        <v>74</v>
      </c>
      <c r="AU217" s="203" t="s">
        <v>83</v>
      </c>
      <c r="AY217" s="202" t="s">
        <v>136</v>
      </c>
      <c r="BK217" s="204">
        <f>SUM(BK218:BK240)</f>
        <v>0</v>
      </c>
    </row>
    <row r="218" s="2" customFormat="1" ht="21.75" customHeight="1">
      <c r="A218" s="41"/>
      <c r="B218" s="42"/>
      <c r="C218" s="207" t="s">
        <v>388</v>
      </c>
      <c r="D218" s="207" t="s">
        <v>139</v>
      </c>
      <c r="E218" s="208" t="s">
        <v>389</v>
      </c>
      <c r="F218" s="209" t="s">
        <v>390</v>
      </c>
      <c r="G218" s="210" t="s">
        <v>258</v>
      </c>
      <c r="H218" s="211">
        <v>4</v>
      </c>
      <c r="I218" s="212"/>
      <c r="J218" s="213">
        <f>ROUND(I218*H218,2)</f>
        <v>0</v>
      </c>
      <c r="K218" s="209" t="s">
        <v>197</v>
      </c>
      <c r="L218" s="47"/>
      <c r="M218" s="214" t="s">
        <v>19</v>
      </c>
      <c r="N218" s="215" t="s">
        <v>46</v>
      </c>
      <c r="O218" s="87"/>
      <c r="P218" s="216">
        <f>O218*H218</f>
        <v>0</v>
      </c>
      <c r="Q218" s="216">
        <v>0.00025000000000000001</v>
      </c>
      <c r="R218" s="216">
        <f>Q218*H218</f>
        <v>0.001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310</v>
      </c>
      <c r="AT218" s="218" t="s">
        <v>139</v>
      </c>
      <c r="AU218" s="218" t="s">
        <v>85</v>
      </c>
      <c r="AY218" s="20" t="s">
        <v>136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310</v>
      </c>
      <c r="BM218" s="218" t="s">
        <v>391</v>
      </c>
    </row>
    <row r="219" s="2" customFormat="1">
      <c r="A219" s="41"/>
      <c r="B219" s="42"/>
      <c r="C219" s="43"/>
      <c r="D219" s="220" t="s">
        <v>145</v>
      </c>
      <c r="E219" s="43"/>
      <c r="F219" s="221" t="s">
        <v>392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145</v>
      </c>
      <c r="AU219" s="20" t="s">
        <v>85</v>
      </c>
    </row>
    <row r="220" s="2" customFormat="1">
      <c r="A220" s="41"/>
      <c r="B220" s="42"/>
      <c r="C220" s="43"/>
      <c r="D220" s="225" t="s">
        <v>146</v>
      </c>
      <c r="E220" s="43"/>
      <c r="F220" s="226" t="s">
        <v>393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146</v>
      </c>
      <c r="AU220" s="20" t="s">
        <v>85</v>
      </c>
    </row>
    <row r="221" s="2" customFormat="1" ht="21.75" customHeight="1">
      <c r="A221" s="41"/>
      <c r="B221" s="42"/>
      <c r="C221" s="207" t="s">
        <v>394</v>
      </c>
      <c r="D221" s="207" t="s">
        <v>139</v>
      </c>
      <c r="E221" s="208" t="s">
        <v>395</v>
      </c>
      <c r="F221" s="209" t="s">
        <v>396</v>
      </c>
      <c r="G221" s="210" t="s">
        <v>258</v>
      </c>
      <c r="H221" s="211">
        <v>4</v>
      </c>
      <c r="I221" s="212"/>
      <c r="J221" s="213">
        <f>ROUND(I221*H221,2)</f>
        <v>0</v>
      </c>
      <c r="K221" s="209" t="s">
        <v>197</v>
      </c>
      <c r="L221" s="47"/>
      <c r="M221" s="214" t="s">
        <v>19</v>
      </c>
      <c r="N221" s="215" t="s">
        <v>46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310</v>
      </c>
      <c r="AT221" s="218" t="s">
        <v>139</v>
      </c>
      <c r="AU221" s="218" t="s">
        <v>85</v>
      </c>
      <c r="AY221" s="20" t="s">
        <v>136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310</v>
      </c>
      <c r="BM221" s="218" t="s">
        <v>397</v>
      </c>
    </row>
    <row r="222" s="2" customFormat="1">
      <c r="A222" s="41"/>
      <c r="B222" s="42"/>
      <c r="C222" s="43"/>
      <c r="D222" s="220" t="s">
        <v>145</v>
      </c>
      <c r="E222" s="43"/>
      <c r="F222" s="221" t="s">
        <v>398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145</v>
      </c>
      <c r="AU222" s="20" t="s">
        <v>85</v>
      </c>
    </row>
    <row r="223" s="2" customFormat="1">
      <c r="A223" s="41"/>
      <c r="B223" s="42"/>
      <c r="C223" s="43"/>
      <c r="D223" s="225" t="s">
        <v>146</v>
      </c>
      <c r="E223" s="43"/>
      <c r="F223" s="226" t="s">
        <v>399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146</v>
      </c>
      <c r="AU223" s="20" t="s">
        <v>85</v>
      </c>
    </row>
    <row r="224" s="2" customFormat="1" ht="24.15" customHeight="1">
      <c r="A224" s="41"/>
      <c r="B224" s="42"/>
      <c r="C224" s="207" t="s">
        <v>400</v>
      </c>
      <c r="D224" s="207" t="s">
        <v>139</v>
      </c>
      <c r="E224" s="208" t="s">
        <v>401</v>
      </c>
      <c r="F224" s="209" t="s">
        <v>402</v>
      </c>
      <c r="G224" s="210" t="s">
        <v>258</v>
      </c>
      <c r="H224" s="211">
        <v>4</v>
      </c>
      <c r="I224" s="212"/>
      <c r="J224" s="213">
        <f>ROUND(I224*H224,2)</f>
        <v>0</v>
      </c>
      <c r="K224" s="209" t="s">
        <v>197</v>
      </c>
      <c r="L224" s="47"/>
      <c r="M224" s="214" t="s">
        <v>19</v>
      </c>
      <c r="N224" s="215" t="s">
        <v>46</v>
      </c>
      <c r="O224" s="87"/>
      <c r="P224" s="216">
        <f>O224*H224</f>
        <v>0</v>
      </c>
      <c r="Q224" s="216">
        <v>3.0000000000000001E-05</v>
      </c>
      <c r="R224" s="216">
        <f>Q224*H224</f>
        <v>0.00012</v>
      </c>
      <c r="S224" s="216">
        <v>0.00051999999999999995</v>
      </c>
      <c r="T224" s="217">
        <f>S224*H224</f>
        <v>0.0020799999999999998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310</v>
      </c>
      <c r="AT224" s="218" t="s">
        <v>139</v>
      </c>
      <c r="AU224" s="218" t="s">
        <v>85</v>
      </c>
      <c r="AY224" s="20" t="s">
        <v>136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310</v>
      </c>
      <c r="BM224" s="218" t="s">
        <v>403</v>
      </c>
    </row>
    <row r="225" s="2" customFormat="1">
      <c r="A225" s="41"/>
      <c r="B225" s="42"/>
      <c r="C225" s="43"/>
      <c r="D225" s="220" t="s">
        <v>145</v>
      </c>
      <c r="E225" s="43"/>
      <c r="F225" s="221" t="s">
        <v>404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145</v>
      </c>
      <c r="AU225" s="20" t="s">
        <v>85</v>
      </c>
    </row>
    <row r="226" s="2" customFormat="1">
      <c r="A226" s="41"/>
      <c r="B226" s="42"/>
      <c r="C226" s="43"/>
      <c r="D226" s="225" t="s">
        <v>146</v>
      </c>
      <c r="E226" s="43"/>
      <c r="F226" s="226" t="s">
        <v>405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146</v>
      </c>
      <c r="AU226" s="20" t="s">
        <v>85</v>
      </c>
    </row>
    <row r="227" s="2" customFormat="1" ht="16.5" customHeight="1">
      <c r="A227" s="41"/>
      <c r="B227" s="42"/>
      <c r="C227" s="264" t="s">
        <v>406</v>
      </c>
      <c r="D227" s="264" t="s">
        <v>263</v>
      </c>
      <c r="E227" s="265" t="s">
        <v>407</v>
      </c>
      <c r="F227" s="266" t="s">
        <v>408</v>
      </c>
      <c r="G227" s="267" t="s">
        <v>305</v>
      </c>
      <c r="H227" s="268">
        <v>1.03</v>
      </c>
      <c r="I227" s="269"/>
      <c r="J227" s="270">
        <f>ROUND(I227*H227,2)</f>
        <v>0</v>
      </c>
      <c r="K227" s="266" t="s">
        <v>197</v>
      </c>
      <c r="L227" s="271"/>
      <c r="M227" s="272" t="s">
        <v>19</v>
      </c>
      <c r="N227" s="273" t="s">
        <v>46</v>
      </c>
      <c r="O227" s="87"/>
      <c r="P227" s="216">
        <f>O227*H227</f>
        <v>0</v>
      </c>
      <c r="Q227" s="216">
        <v>0.00046999999999999999</v>
      </c>
      <c r="R227" s="216">
        <f>Q227*H227</f>
        <v>0.0004841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409</v>
      </c>
      <c r="AT227" s="218" t="s">
        <v>263</v>
      </c>
      <c r="AU227" s="218" t="s">
        <v>85</v>
      </c>
      <c r="AY227" s="20" t="s">
        <v>136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310</v>
      </c>
      <c r="BM227" s="218" t="s">
        <v>410</v>
      </c>
    </row>
    <row r="228" s="2" customFormat="1">
      <c r="A228" s="41"/>
      <c r="B228" s="42"/>
      <c r="C228" s="43"/>
      <c r="D228" s="220" t="s">
        <v>145</v>
      </c>
      <c r="E228" s="43"/>
      <c r="F228" s="221" t="s">
        <v>408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145</v>
      </c>
      <c r="AU228" s="20" t="s">
        <v>85</v>
      </c>
    </row>
    <row r="229" s="13" customFormat="1">
      <c r="A229" s="13"/>
      <c r="B229" s="232"/>
      <c r="C229" s="233"/>
      <c r="D229" s="220" t="s">
        <v>201</v>
      </c>
      <c r="E229" s="234" t="s">
        <v>19</v>
      </c>
      <c r="F229" s="235" t="s">
        <v>411</v>
      </c>
      <c r="G229" s="233"/>
      <c r="H229" s="236">
        <v>1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201</v>
      </c>
      <c r="AU229" s="242" t="s">
        <v>85</v>
      </c>
      <c r="AV229" s="13" t="s">
        <v>85</v>
      </c>
      <c r="AW229" s="13" t="s">
        <v>35</v>
      </c>
      <c r="AX229" s="13" t="s">
        <v>83</v>
      </c>
      <c r="AY229" s="242" t="s">
        <v>136</v>
      </c>
    </row>
    <row r="230" s="13" customFormat="1">
      <c r="A230" s="13"/>
      <c r="B230" s="232"/>
      <c r="C230" s="233"/>
      <c r="D230" s="220" t="s">
        <v>201</v>
      </c>
      <c r="E230" s="233"/>
      <c r="F230" s="235" t="s">
        <v>412</v>
      </c>
      <c r="G230" s="233"/>
      <c r="H230" s="236">
        <v>1.03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201</v>
      </c>
      <c r="AU230" s="242" t="s">
        <v>85</v>
      </c>
      <c r="AV230" s="13" t="s">
        <v>85</v>
      </c>
      <c r="AW230" s="13" t="s">
        <v>4</v>
      </c>
      <c r="AX230" s="13" t="s">
        <v>83</v>
      </c>
      <c r="AY230" s="242" t="s">
        <v>136</v>
      </c>
    </row>
    <row r="231" s="2" customFormat="1" ht="24.15" customHeight="1">
      <c r="A231" s="41"/>
      <c r="B231" s="42"/>
      <c r="C231" s="207" t="s">
        <v>413</v>
      </c>
      <c r="D231" s="207" t="s">
        <v>139</v>
      </c>
      <c r="E231" s="208" t="s">
        <v>414</v>
      </c>
      <c r="F231" s="209" t="s">
        <v>415</v>
      </c>
      <c r="G231" s="210" t="s">
        <v>258</v>
      </c>
      <c r="H231" s="211">
        <v>12.6</v>
      </c>
      <c r="I231" s="212"/>
      <c r="J231" s="213">
        <f>ROUND(I231*H231,2)</f>
        <v>0</v>
      </c>
      <c r="K231" s="209" t="s">
        <v>197</v>
      </c>
      <c r="L231" s="47"/>
      <c r="M231" s="214" t="s">
        <v>19</v>
      </c>
      <c r="N231" s="215" t="s">
        <v>46</v>
      </c>
      <c r="O231" s="87"/>
      <c r="P231" s="216">
        <f>O231*H231</f>
        <v>0</v>
      </c>
      <c r="Q231" s="216">
        <v>0.00031</v>
      </c>
      <c r="R231" s="216">
        <f>Q231*H231</f>
        <v>0.0039059999999999998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310</v>
      </c>
      <c r="AT231" s="218" t="s">
        <v>139</v>
      </c>
      <c r="AU231" s="218" t="s">
        <v>85</v>
      </c>
      <c r="AY231" s="20" t="s">
        <v>136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310</v>
      </c>
      <c r="BM231" s="218" t="s">
        <v>416</v>
      </c>
    </row>
    <row r="232" s="2" customFormat="1">
      <c r="A232" s="41"/>
      <c r="B232" s="42"/>
      <c r="C232" s="43"/>
      <c r="D232" s="220" t="s">
        <v>145</v>
      </c>
      <c r="E232" s="43"/>
      <c r="F232" s="221" t="s">
        <v>417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145</v>
      </c>
      <c r="AU232" s="20" t="s">
        <v>85</v>
      </c>
    </row>
    <row r="233" s="2" customFormat="1">
      <c r="A233" s="41"/>
      <c r="B233" s="42"/>
      <c r="C233" s="43"/>
      <c r="D233" s="225" t="s">
        <v>146</v>
      </c>
      <c r="E233" s="43"/>
      <c r="F233" s="226" t="s">
        <v>418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146</v>
      </c>
      <c r="AU233" s="20" t="s">
        <v>85</v>
      </c>
    </row>
    <row r="234" s="15" customFormat="1">
      <c r="A234" s="15"/>
      <c r="B234" s="254"/>
      <c r="C234" s="255"/>
      <c r="D234" s="220" t="s">
        <v>201</v>
      </c>
      <c r="E234" s="256" t="s">
        <v>19</v>
      </c>
      <c r="F234" s="257" t="s">
        <v>419</v>
      </c>
      <c r="G234" s="255"/>
      <c r="H234" s="256" t="s">
        <v>19</v>
      </c>
      <c r="I234" s="258"/>
      <c r="J234" s="255"/>
      <c r="K234" s="255"/>
      <c r="L234" s="259"/>
      <c r="M234" s="260"/>
      <c r="N234" s="261"/>
      <c r="O234" s="261"/>
      <c r="P234" s="261"/>
      <c r="Q234" s="261"/>
      <c r="R234" s="261"/>
      <c r="S234" s="261"/>
      <c r="T234" s="262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3" t="s">
        <v>201</v>
      </c>
      <c r="AU234" s="263" t="s">
        <v>85</v>
      </c>
      <c r="AV234" s="15" t="s">
        <v>83</v>
      </c>
      <c r="AW234" s="15" t="s">
        <v>35</v>
      </c>
      <c r="AX234" s="15" t="s">
        <v>75</v>
      </c>
      <c r="AY234" s="263" t="s">
        <v>136</v>
      </c>
    </row>
    <row r="235" s="13" customFormat="1">
      <c r="A235" s="13"/>
      <c r="B235" s="232"/>
      <c r="C235" s="233"/>
      <c r="D235" s="220" t="s">
        <v>201</v>
      </c>
      <c r="E235" s="234" t="s">
        <v>19</v>
      </c>
      <c r="F235" s="235" t="s">
        <v>420</v>
      </c>
      <c r="G235" s="233"/>
      <c r="H235" s="236">
        <v>6.2999999999999998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201</v>
      </c>
      <c r="AU235" s="242" t="s">
        <v>85</v>
      </c>
      <c r="AV235" s="13" t="s">
        <v>85</v>
      </c>
      <c r="AW235" s="13" t="s">
        <v>35</v>
      </c>
      <c r="AX235" s="13" t="s">
        <v>75</v>
      </c>
      <c r="AY235" s="242" t="s">
        <v>136</v>
      </c>
    </row>
    <row r="236" s="13" customFormat="1">
      <c r="A236" s="13"/>
      <c r="B236" s="232"/>
      <c r="C236" s="233"/>
      <c r="D236" s="220" t="s">
        <v>201</v>
      </c>
      <c r="E236" s="234" t="s">
        <v>19</v>
      </c>
      <c r="F236" s="235" t="s">
        <v>421</v>
      </c>
      <c r="G236" s="233"/>
      <c r="H236" s="236">
        <v>6.2999999999999998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201</v>
      </c>
      <c r="AU236" s="242" t="s">
        <v>85</v>
      </c>
      <c r="AV236" s="13" t="s">
        <v>85</v>
      </c>
      <c r="AW236" s="13" t="s">
        <v>35</v>
      </c>
      <c r="AX236" s="13" t="s">
        <v>75</v>
      </c>
      <c r="AY236" s="242" t="s">
        <v>136</v>
      </c>
    </row>
    <row r="237" s="14" customFormat="1">
      <c r="A237" s="14"/>
      <c r="B237" s="243"/>
      <c r="C237" s="244"/>
      <c r="D237" s="220" t="s">
        <v>201</v>
      </c>
      <c r="E237" s="245" t="s">
        <v>19</v>
      </c>
      <c r="F237" s="246" t="s">
        <v>205</v>
      </c>
      <c r="G237" s="244"/>
      <c r="H237" s="247">
        <v>12.6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201</v>
      </c>
      <c r="AU237" s="253" t="s">
        <v>85</v>
      </c>
      <c r="AV237" s="14" t="s">
        <v>163</v>
      </c>
      <c r="AW237" s="14" t="s">
        <v>35</v>
      </c>
      <c r="AX237" s="14" t="s">
        <v>83</v>
      </c>
      <c r="AY237" s="253" t="s">
        <v>136</v>
      </c>
    </row>
    <row r="238" s="2" customFormat="1" ht="24.15" customHeight="1">
      <c r="A238" s="41"/>
      <c r="B238" s="42"/>
      <c r="C238" s="207" t="s">
        <v>409</v>
      </c>
      <c r="D238" s="207" t="s">
        <v>139</v>
      </c>
      <c r="E238" s="208" t="s">
        <v>422</v>
      </c>
      <c r="F238" s="209" t="s">
        <v>423</v>
      </c>
      <c r="G238" s="210" t="s">
        <v>214</v>
      </c>
      <c r="H238" s="211">
        <v>0.0060000000000000001</v>
      </c>
      <c r="I238" s="212"/>
      <c r="J238" s="213">
        <f>ROUND(I238*H238,2)</f>
        <v>0</v>
      </c>
      <c r="K238" s="209" t="s">
        <v>197</v>
      </c>
      <c r="L238" s="47"/>
      <c r="M238" s="214" t="s">
        <v>19</v>
      </c>
      <c r="N238" s="215" t="s">
        <v>46</v>
      </c>
      <c r="O238" s="87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310</v>
      </c>
      <c r="AT238" s="218" t="s">
        <v>139</v>
      </c>
      <c r="AU238" s="218" t="s">
        <v>85</v>
      </c>
      <c r="AY238" s="20" t="s">
        <v>136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310</v>
      </c>
      <c r="BM238" s="218" t="s">
        <v>424</v>
      </c>
    </row>
    <row r="239" s="2" customFormat="1">
      <c r="A239" s="41"/>
      <c r="B239" s="42"/>
      <c r="C239" s="43"/>
      <c r="D239" s="220" t="s">
        <v>145</v>
      </c>
      <c r="E239" s="43"/>
      <c r="F239" s="221" t="s">
        <v>425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145</v>
      </c>
      <c r="AU239" s="20" t="s">
        <v>85</v>
      </c>
    </row>
    <row r="240" s="2" customFormat="1">
      <c r="A240" s="41"/>
      <c r="B240" s="42"/>
      <c r="C240" s="43"/>
      <c r="D240" s="225" t="s">
        <v>146</v>
      </c>
      <c r="E240" s="43"/>
      <c r="F240" s="226" t="s">
        <v>426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146</v>
      </c>
      <c r="AU240" s="20" t="s">
        <v>85</v>
      </c>
    </row>
    <row r="241" s="12" customFormat="1" ht="22.8" customHeight="1">
      <c r="A241" s="12"/>
      <c r="B241" s="191"/>
      <c r="C241" s="192"/>
      <c r="D241" s="193" t="s">
        <v>74</v>
      </c>
      <c r="E241" s="205" t="s">
        <v>427</v>
      </c>
      <c r="F241" s="205" t="s">
        <v>428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SUM(P242:P266)</f>
        <v>0</v>
      </c>
      <c r="Q241" s="199"/>
      <c r="R241" s="200">
        <f>SUM(R242:R266)</f>
        <v>0.046030000000000001</v>
      </c>
      <c r="S241" s="199"/>
      <c r="T241" s="201">
        <f>SUM(T242:T266)</f>
        <v>0.09128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85</v>
      </c>
      <c r="AT241" s="203" t="s">
        <v>74</v>
      </c>
      <c r="AU241" s="203" t="s">
        <v>83</v>
      </c>
      <c r="AY241" s="202" t="s">
        <v>136</v>
      </c>
      <c r="BK241" s="204">
        <f>SUM(BK242:BK266)</f>
        <v>0</v>
      </c>
    </row>
    <row r="242" s="2" customFormat="1" ht="16.5" customHeight="1">
      <c r="A242" s="41"/>
      <c r="B242" s="42"/>
      <c r="C242" s="207" t="s">
        <v>429</v>
      </c>
      <c r="D242" s="207" t="s">
        <v>139</v>
      </c>
      <c r="E242" s="208" t="s">
        <v>430</v>
      </c>
      <c r="F242" s="209" t="s">
        <v>431</v>
      </c>
      <c r="G242" s="210" t="s">
        <v>141</v>
      </c>
      <c r="H242" s="211">
        <v>3</v>
      </c>
      <c r="I242" s="212"/>
      <c r="J242" s="213">
        <f>ROUND(I242*H242,2)</f>
        <v>0</v>
      </c>
      <c r="K242" s="209" t="s">
        <v>197</v>
      </c>
      <c r="L242" s="47"/>
      <c r="M242" s="214" t="s">
        <v>19</v>
      </c>
      <c r="N242" s="215" t="s">
        <v>46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0.019460000000000002</v>
      </c>
      <c r="T242" s="217">
        <f>S242*H242</f>
        <v>0.058380000000000001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310</v>
      </c>
      <c r="AT242" s="218" t="s">
        <v>139</v>
      </c>
      <c r="AU242" s="218" t="s">
        <v>85</v>
      </c>
      <c r="AY242" s="20" t="s">
        <v>136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310</v>
      </c>
      <c r="BM242" s="218" t="s">
        <v>432</v>
      </c>
    </row>
    <row r="243" s="2" customFormat="1">
      <c r="A243" s="41"/>
      <c r="B243" s="42"/>
      <c r="C243" s="43"/>
      <c r="D243" s="220" t="s">
        <v>145</v>
      </c>
      <c r="E243" s="43"/>
      <c r="F243" s="221" t="s">
        <v>433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145</v>
      </c>
      <c r="AU243" s="20" t="s">
        <v>85</v>
      </c>
    </row>
    <row r="244" s="2" customFormat="1">
      <c r="A244" s="41"/>
      <c r="B244" s="42"/>
      <c r="C244" s="43"/>
      <c r="D244" s="225" t="s">
        <v>146</v>
      </c>
      <c r="E244" s="43"/>
      <c r="F244" s="226" t="s">
        <v>434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146</v>
      </c>
      <c r="AU244" s="20" t="s">
        <v>85</v>
      </c>
    </row>
    <row r="245" s="2" customFormat="1" ht="24.15" customHeight="1">
      <c r="A245" s="41"/>
      <c r="B245" s="42"/>
      <c r="C245" s="207" t="s">
        <v>435</v>
      </c>
      <c r="D245" s="207" t="s">
        <v>139</v>
      </c>
      <c r="E245" s="208" t="s">
        <v>436</v>
      </c>
      <c r="F245" s="209" t="s">
        <v>437</v>
      </c>
      <c r="G245" s="210" t="s">
        <v>141</v>
      </c>
      <c r="H245" s="211">
        <v>2</v>
      </c>
      <c r="I245" s="212"/>
      <c r="J245" s="213">
        <f>ROUND(I245*H245,2)</f>
        <v>0</v>
      </c>
      <c r="K245" s="209" t="s">
        <v>197</v>
      </c>
      <c r="L245" s="47"/>
      <c r="M245" s="214" t="s">
        <v>19</v>
      </c>
      <c r="N245" s="215" t="s">
        <v>46</v>
      </c>
      <c r="O245" s="87"/>
      <c r="P245" s="216">
        <f>O245*H245</f>
        <v>0</v>
      </c>
      <c r="Q245" s="216">
        <v>0.01546</v>
      </c>
      <c r="R245" s="216">
        <f>Q245*H245</f>
        <v>0.03092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310</v>
      </c>
      <c r="AT245" s="218" t="s">
        <v>139</v>
      </c>
      <c r="AU245" s="218" t="s">
        <v>85</v>
      </c>
      <c r="AY245" s="20" t="s">
        <v>136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83</v>
      </c>
      <c r="BK245" s="219">
        <f>ROUND(I245*H245,2)</f>
        <v>0</v>
      </c>
      <c r="BL245" s="20" t="s">
        <v>310</v>
      </c>
      <c r="BM245" s="218" t="s">
        <v>438</v>
      </c>
    </row>
    <row r="246" s="2" customFormat="1">
      <c r="A246" s="41"/>
      <c r="B246" s="42"/>
      <c r="C246" s="43"/>
      <c r="D246" s="220" t="s">
        <v>145</v>
      </c>
      <c r="E246" s="43"/>
      <c r="F246" s="221" t="s">
        <v>439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145</v>
      </c>
      <c r="AU246" s="20" t="s">
        <v>85</v>
      </c>
    </row>
    <row r="247" s="2" customFormat="1">
      <c r="A247" s="41"/>
      <c r="B247" s="42"/>
      <c r="C247" s="43"/>
      <c r="D247" s="225" t="s">
        <v>146</v>
      </c>
      <c r="E247" s="43"/>
      <c r="F247" s="226" t="s">
        <v>440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146</v>
      </c>
      <c r="AU247" s="20" t="s">
        <v>85</v>
      </c>
    </row>
    <row r="248" s="2" customFormat="1" ht="16.5" customHeight="1">
      <c r="A248" s="41"/>
      <c r="B248" s="42"/>
      <c r="C248" s="207" t="s">
        <v>441</v>
      </c>
      <c r="D248" s="207" t="s">
        <v>139</v>
      </c>
      <c r="E248" s="208" t="s">
        <v>442</v>
      </c>
      <c r="F248" s="209" t="s">
        <v>443</v>
      </c>
      <c r="G248" s="210" t="s">
        <v>141</v>
      </c>
      <c r="H248" s="211">
        <v>1</v>
      </c>
      <c r="I248" s="212"/>
      <c r="J248" s="213">
        <f>ROUND(I248*H248,2)</f>
        <v>0</v>
      </c>
      <c r="K248" s="209" t="s">
        <v>197</v>
      </c>
      <c r="L248" s="47"/>
      <c r="M248" s="214" t="s">
        <v>19</v>
      </c>
      <c r="N248" s="215" t="s">
        <v>46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0.032899999999999999</v>
      </c>
      <c r="T248" s="217">
        <f>S248*H248</f>
        <v>0.032899999999999999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310</v>
      </c>
      <c r="AT248" s="218" t="s">
        <v>139</v>
      </c>
      <c r="AU248" s="218" t="s">
        <v>85</v>
      </c>
      <c r="AY248" s="20" t="s">
        <v>136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310</v>
      </c>
      <c r="BM248" s="218" t="s">
        <v>444</v>
      </c>
    </row>
    <row r="249" s="2" customFormat="1">
      <c r="A249" s="41"/>
      <c r="B249" s="42"/>
      <c r="C249" s="43"/>
      <c r="D249" s="220" t="s">
        <v>145</v>
      </c>
      <c r="E249" s="43"/>
      <c r="F249" s="221" t="s">
        <v>445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145</v>
      </c>
      <c r="AU249" s="20" t="s">
        <v>85</v>
      </c>
    </row>
    <row r="250" s="2" customFormat="1">
      <c r="A250" s="41"/>
      <c r="B250" s="42"/>
      <c r="C250" s="43"/>
      <c r="D250" s="225" t="s">
        <v>146</v>
      </c>
      <c r="E250" s="43"/>
      <c r="F250" s="226" t="s">
        <v>446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146</v>
      </c>
      <c r="AU250" s="20" t="s">
        <v>85</v>
      </c>
    </row>
    <row r="251" s="2" customFormat="1" ht="24.15" customHeight="1">
      <c r="A251" s="41"/>
      <c r="B251" s="42"/>
      <c r="C251" s="207" t="s">
        <v>447</v>
      </c>
      <c r="D251" s="207" t="s">
        <v>139</v>
      </c>
      <c r="E251" s="208" t="s">
        <v>448</v>
      </c>
      <c r="F251" s="209" t="s">
        <v>449</v>
      </c>
      <c r="G251" s="210" t="s">
        <v>141</v>
      </c>
      <c r="H251" s="211">
        <v>1</v>
      </c>
      <c r="I251" s="212"/>
      <c r="J251" s="213">
        <f>ROUND(I251*H251,2)</f>
        <v>0</v>
      </c>
      <c r="K251" s="209" t="s">
        <v>197</v>
      </c>
      <c r="L251" s="47"/>
      <c r="M251" s="214" t="s">
        <v>19</v>
      </c>
      <c r="N251" s="215" t="s">
        <v>46</v>
      </c>
      <c r="O251" s="87"/>
      <c r="P251" s="216">
        <f>O251*H251</f>
        <v>0</v>
      </c>
      <c r="Q251" s="216">
        <v>0.01065</v>
      </c>
      <c r="R251" s="216">
        <f>Q251*H251</f>
        <v>0.01065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310</v>
      </c>
      <c r="AT251" s="218" t="s">
        <v>139</v>
      </c>
      <c r="AU251" s="218" t="s">
        <v>85</v>
      </c>
      <c r="AY251" s="20" t="s">
        <v>136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83</v>
      </c>
      <c r="BK251" s="219">
        <f>ROUND(I251*H251,2)</f>
        <v>0</v>
      </c>
      <c r="BL251" s="20" t="s">
        <v>310</v>
      </c>
      <c r="BM251" s="218" t="s">
        <v>450</v>
      </c>
    </row>
    <row r="252" s="2" customFormat="1">
      <c r="A252" s="41"/>
      <c r="B252" s="42"/>
      <c r="C252" s="43"/>
      <c r="D252" s="220" t="s">
        <v>145</v>
      </c>
      <c r="E252" s="43"/>
      <c r="F252" s="221" t="s">
        <v>451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145</v>
      </c>
      <c r="AU252" s="20" t="s">
        <v>85</v>
      </c>
    </row>
    <row r="253" s="2" customFormat="1">
      <c r="A253" s="41"/>
      <c r="B253" s="42"/>
      <c r="C253" s="43"/>
      <c r="D253" s="225" t="s">
        <v>146</v>
      </c>
      <c r="E253" s="43"/>
      <c r="F253" s="226" t="s">
        <v>452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146</v>
      </c>
      <c r="AU253" s="20" t="s">
        <v>85</v>
      </c>
    </row>
    <row r="254" s="13" customFormat="1">
      <c r="A254" s="13"/>
      <c r="B254" s="232"/>
      <c r="C254" s="233"/>
      <c r="D254" s="220" t="s">
        <v>201</v>
      </c>
      <c r="E254" s="234" t="s">
        <v>19</v>
      </c>
      <c r="F254" s="235" t="s">
        <v>453</v>
      </c>
      <c r="G254" s="233"/>
      <c r="H254" s="236">
        <v>1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201</v>
      </c>
      <c r="AU254" s="242" t="s">
        <v>85</v>
      </c>
      <c r="AV254" s="13" t="s">
        <v>85</v>
      </c>
      <c r="AW254" s="13" t="s">
        <v>35</v>
      </c>
      <c r="AX254" s="13" t="s">
        <v>83</v>
      </c>
      <c r="AY254" s="242" t="s">
        <v>136</v>
      </c>
    </row>
    <row r="255" s="2" customFormat="1" ht="21.75" customHeight="1">
      <c r="A255" s="41"/>
      <c r="B255" s="42"/>
      <c r="C255" s="207" t="s">
        <v>454</v>
      </c>
      <c r="D255" s="207" t="s">
        <v>139</v>
      </c>
      <c r="E255" s="208" t="s">
        <v>455</v>
      </c>
      <c r="F255" s="209" t="s">
        <v>456</v>
      </c>
      <c r="G255" s="210" t="s">
        <v>141</v>
      </c>
      <c r="H255" s="211">
        <v>2</v>
      </c>
      <c r="I255" s="212"/>
      <c r="J255" s="213">
        <f>ROUND(I255*H255,2)</f>
        <v>0</v>
      </c>
      <c r="K255" s="209" t="s">
        <v>197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0.0018</v>
      </c>
      <c r="R255" s="216">
        <f>Q255*H255</f>
        <v>0.0035999999999999999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310</v>
      </c>
      <c r="AT255" s="218" t="s">
        <v>139</v>
      </c>
      <c r="AU255" s="218" t="s">
        <v>85</v>
      </c>
      <c r="AY255" s="20" t="s">
        <v>136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310</v>
      </c>
      <c r="BM255" s="218" t="s">
        <v>457</v>
      </c>
    </row>
    <row r="256" s="2" customFormat="1">
      <c r="A256" s="41"/>
      <c r="B256" s="42"/>
      <c r="C256" s="43"/>
      <c r="D256" s="220" t="s">
        <v>145</v>
      </c>
      <c r="E256" s="43"/>
      <c r="F256" s="221" t="s">
        <v>458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145</v>
      </c>
      <c r="AU256" s="20" t="s">
        <v>85</v>
      </c>
    </row>
    <row r="257" s="2" customFormat="1">
      <c r="A257" s="41"/>
      <c r="B257" s="42"/>
      <c r="C257" s="43"/>
      <c r="D257" s="225" t="s">
        <v>146</v>
      </c>
      <c r="E257" s="43"/>
      <c r="F257" s="226" t="s">
        <v>459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146</v>
      </c>
      <c r="AU257" s="20" t="s">
        <v>85</v>
      </c>
    </row>
    <row r="258" s="2" customFormat="1" ht="16.5" customHeight="1">
      <c r="A258" s="41"/>
      <c r="B258" s="42"/>
      <c r="C258" s="207" t="s">
        <v>460</v>
      </c>
      <c r="D258" s="207" t="s">
        <v>139</v>
      </c>
      <c r="E258" s="208" t="s">
        <v>461</v>
      </c>
      <c r="F258" s="209" t="s">
        <v>462</v>
      </c>
      <c r="G258" s="210" t="s">
        <v>258</v>
      </c>
      <c r="H258" s="211">
        <v>2</v>
      </c>
      <c r="I258" s="212"/>
      <c r="J258" s="213">
        <f>ROUND(I258*H258,2)</f>
        <v>0</v>
      </c>
      <c r="K258" s="209" t="s">
        <v>197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0.00024000000000000001</v>
      </c>
      <c r="R258" s="216">
        <f>Q258*H258</f>
        <v>0.00048000000000000001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310</v>
      </c>
      <c r="AT258" s="218" t="s">
        <v>139</v>
      </c>
      <c r="AU258" s="218" t="s">
        <v>85</v>
      </c>
      <c r="AY258" s="20" t="s">
        <v>136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310</v>
      </c>
      <c r="BM258" s="218" t="s">
        <v>463</v>
      </c>
    </row>
    <row r="259" s="2" customFormat="1">
      <c r="A259" s="41"/>
      <c r="B259" s="42"/>
      <c r="C259" s="43"/>
      <c r="D259" s="220" t="s">
        <v>145</v>
      </c>
      <c r="E259" s="43"/>
      <c r="F259" s="221" t="s">
        <v>464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145</v>
      </c>
      <c r="AU259" s="20" t="s">
        <v>85</v>
      </c>
    </row>
    <row r="260" s="2" customFormat="1">
      <c r="A260" s="41"/>
      <c r="B260" s="42"/>
      <c r="C260" s="43"/>
      <c r="D260" s="225" t="s">
        <v>146</v>
      </c>
      <c r="E260" s="43"/>
      <c r="F260" s="226" t="s">
        <v>465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146</v>
      </c>
      <c r="AU260" s="20" t="s">
        <v>85</v>
      </c>
    </row>
    <row r="261" s="2" customFormat="1" ht="24.15" customHeight="1">
      <c r="A261" s="41"/>
      <c r="B261" s="42"/>
      <c r="C261" s="207" t="s">
        <v>466</v>
      </c>
      <c r="D261" s="207" t="s">
        <v>139</v>
      </c>
      <c r="E261" s="208" t="s">
        <v>467</v>
      </c>
      <c r="F261" s="209" t="s">
        <v>468</v>
      </c>
      <c r="G261" s="210" t="s">
        <v>258</v>
      </c>
      <c r="H261" s="211">
        <v>1</v>
      </c>
      <c r="I261" s="212"/>
      <c r="J261" s="213">
        <f>ROUND(I261*H261,2)</f>
        <v>0</v>
      </c>
      <c r="K261" s="209" t="s">
        <v>197</v>
      </c>
      <c r="L261" s="47"/>
      <c r="M261" s="214" t="s">
        <v>19</v>
      </c>
      <c r="N261" s="215" t="s">
        <v>46</v>
      </c>
      <c r="O261" s="87"/>
      <c r="P261" s="216">
        <f>O261*H261</f>
        <v>0</v>
      </c>
      <c r="Q261" s="216">
        <v>0.00038000000000000002</v>
      </c>
      <c r="R261" s="216">
        <f>Q261*H261</f>
        <v>0.00038000000000000002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310</v>
      </c>
      <c r="AT261" s="218" t="s">
        <v>139</v>
      </c>
      <c r="AU261" s="218" t="s">
        <v>85</v>
      </c>
      <c r="AY261" s="20" t="s">
        <v>136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310</v>
      </c>
      <c r="BM261" s="218" t="s">
        <v>469</v>
      </c>
    </row>
    <row r="262" s="2" customFormat="1">
      <c r="A262" s="41"/>
      <c r="B262" s="42"/>
      <c r="C262" s="43"/>
      <c r="D262" s="220" t="s">
        <v>145</v>
      </c>
      <c r="E262" s="43"/>
      <c r="F262" s="221" t="s">
        <v>470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145</v>
      </c>
      <c r="AU262" s="20" t="s">
        <v>85</v>
      </c>
    </row>
    <row r="263" s="2" customFormat="1">
      <c r="A263" s="41"/>
      <c r="B263" s="42"/>
      <c r="C263" s="43"/>
      <c r="D263" s="225" t="s">
        <v>146</v>
      </c>
      <c r="E263" s="43"/>
      <c r="F263" s="226" t="s">
        <v>471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146</v>
      </c>
      <c r="AU263" s="20" t="s">
        <v>85</v>
      </c>
    </row>
    <row r="264" s="2" customFormat="1" ht="24.15" customHeight="1">
      <c r="A264" s="41"/>
      <c r="B264" s="42"/>
      <c r="C264" s="207" t="s">
        <v>472</v>
      </c>
      <c r="D264" s="207" t="s">
        <v>139</v>
      </c>
      <c r="E264" s="208" t="s">
        <v>473</v>
      </c>
      <c r="F264" s="209" t="s">
        <v>474</v>
      </c>
      <c r="G264" s="210" t="s">
        <v>214</v>
      </c>
      <c r="H264" s="211">
        <v>0.045999999999999999</v>
      </c>
      <c r="I264" s="212"/>
      <c r="J264" s="213">
        <f>ROUND(I264*H264,2)</f>
        <v>0</v>
      </c>
      <c r="K264" s="209" t="s">
        <v>197</v>
      </c>
      <c r="L264" s="47"/>
      <c r="M264" s="214" t="s">
        <v>19</v>
      </c>
      <c r="N264" s="215" t="s">
        <v>46</v>
      </c>
      <c r="O264" s="87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310</v>
      </c>
      <c r="AT264" s="218" t="s">
        <v>139</v>
      </c>
      <c r="AU264" s="218" t="s">
        <v>85</v>
      </c>
      <c r="AY264" s="20" t="s">
        <v>136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83</v>
      </c>
      <c r="BK264" s="219">
        <f>ROUND(I264*H264,2)</f>
        <v>0</v>
      </c>
      <c r="BL264" s="20" t="s">
        <v>310</v>
      </c>
      <c r="BM264" s="218" t="s">
        <v>475</v>
      </c>
    </row>
    <row r="265" s="2" customFormat="1">
      <c r="A265" s="41"/>
      <c r="B265" s="42"/>
      <c r="C265" s="43"/>
      <c r="D265" s="220" t="s">
        <v>145</v>
      </c>
      <c r="E265" s="43"/>
      <c r="F265" s="221" t="s">
        <v>476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145</v>
      </c>
      <c r="AU265" s="20" t="s">
        <v>85</v>
      </c>
    </row>
    <row r="266" s="2" customFormat="1">
      <c r="A266" s="41"/>
      <c r="B266" s="42"/>
      <c r="C266" s="43"/>
      <c r="D266" s="225" t="s">
        <v>146</v>
      </c>
      <c r="E266" s="43"/>
      <c r="F266" s="226" t="s">
        <v>477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146</v>
      </c>
      <c r="AU266" s="20" t="s">
        <v>85</v>
      </c>
    </row>
    <row r="267" s="12" customFormat="1" ht="22.8" customHeight="1">
      <c r="A267" s="12"/>
      <c r="B267" s="191"/>
      <c r="C267" s="192"/>
      <c r="D267" s="193" t="s">
        <v>74</v>
      </c>
      <c r="E267" s="205" t="s">
        <v>478</v>
      </c>
      <c r="F267" s="205" t="s">
        <v>479</v>
      </c>
      <c r="G267" s="192"/>
      <c r="H267" s="192"/>
      <c r="I267" s="195"/>
      <c r="J267" s="206">
        <f>BK267</f>
        <v>0</v>
      </c>
      <c r="K267" s="192"/>
      <c r="L267" s="197"/>
      <c r="M267" s="198"/>
      <c r="N267" s="199"/>
      <c r="O267" s="199"/>
      <c r="P267" s="200">
        <f>SUM(P268:P277)</f>
        <v>0</v>
      </c>
      <c r="Q267" s="199"/>
      <c r="R267" s="200">
        <f>SUM(R268:R277)</f>
        <v>1.5535380000000001</v>
      </c>
      <c r="S267" s="199"/>
      <c r="T267" s="201">
        <f>SUM(T268:T277)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2" t="s">
        <v>85</v>
      </c>
      <c r="AT267" s="203" t="s">
        <v>74</v>
      </c>
      <c r="AU267" s="203" t="s">
        <v>83</v>
      </c>
      <c r="AY267" s="202" t="s">
        <v>136</v>
      </c>
      <c r="BK267" s="204">
        <f>SUM(BK268:BK277)</f>
        <v>0</v>
      </c>
    </row>
    <row r="268" s="2" customFormat="1" ht="33" customHeight="1">
      <c r="A268" s="41"/>
      <c r="B268" s="42"/>
      <c r="C268" s="207" t="s">
        <v>480</v>
      </c>
      <c r="D268" s="207" t="s">
        <v>139</v>
      </c>
      <c r="E268" s="208" t="s">
        <v>481</v>
      </c>
      <c r="F268" s="209" t="s">
        <v>482</v>
      </c>
      <c r="G268" s="210" t="s">
        <v>222</v>
      </c>
      <c r="H268" s="211">
        <v>78.700000000000003</v>
      </c>
      <c r="I268" s="212"/>
      <c r="J268" s="213">
        <f>ROUND(I268*H268,2)</f>
        <v>0</v>
      </c>
      <c r="K268" s="209" t="s">
        <v>197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0.019560000000000001</v>
      </c>
      <c r="R268" s="216">
        <f>Q268*H268</f>
        <v>1.5393720000000002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310</v>
      </c>
      <c r="AT268" s="218" t="s">
        <v>139</v>
      </c>
      <c r="AU268" s="218" t="s">
        <v>85</v>
      </c>
      <c r="AY268" s="20" t="s">
        <v>136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310</v>
      </c>
      <c r="BM268" s="218" t="s">
        <v>483</v>
      </c>
    </row>
    <row r="269" s="2" customFormat="1">
      <c r="A269" s="41"/>
      <c r="B269" s="42"/>
      <c r="C269" s="43"/>
      <c r="D269" s="220" t="s">
        <v>145</v>
      </c>
      <c r="E269" s="43"/>
      <c r="F269" s="221" t="s">
        <v>484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145</v>
      </c>
      <c r="AU269" s="20" t="s">
        <v>85</v>
      </c>
    </row>
    <row r="270" s="2" customFormat="1">
      <c r="A270" s="41"/>
      <c r="B270" s="42"/>
      <c r="C270" s="43"/>
      <c r="D270" s="225" t="s">
        <v>146</v>
      </c>
      <c r="E270" s="43"/>
      <c r="F270" s="226" t="s">
        <v>485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146</v>
      </c>
      <c r="AU270" s="20" t="s">
        <v>85</v>
      </c>
    </row>
    <row r="271" s="13" customFormat="1">
      <c r="A271" s="13"/>
      <c r="B271" s="232"/>
      <c r="C271" s="233"/>
      <c r="D271" s="220" t="s">
        <v>201</v>
      </c>
      <c r="E271" s="234" t="s">
        <v>19</v>
      </c>
      <c r="F271" s="235" t="s">
        <v>486</v>
      </c>
      <c r="G271" s="233"/>
      <c r="H271" s="236">
        <v>78.700000000000003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201</v>
      </c>
      <c r="AU271" s="242" t="s">
        <v>85</v>
      </c>
      <c r="AV271" s="13" t="s">
        <v>85</v>
      </c>
      <c r="AW271" s="13" t="s">
        <v>35</v>
      </c>
      <c r="AX271" s="13" t="s">
        <v>83</v>
      </c>
      <c r="AY271" s="242" t="s">
        <v>136</v>
      </c>
    </row>
    <row r="272" s="2" customFormat="1" ht="24.15" customHeight="1">
      <c r="A272" s="41"/>
      <c r="B272" s="42"/>
      <c r="C272" s="207" t="s">
        <v>487</v>
      </c>
      <c r="D272" s="207" t="s">
        <v>139</v>
      </c>
      <c r="E272" s="208" t="s">
        <v>488</v>
      </c>
      <c r="F272" s="209" t="s">
        <v>489</v>
      </c>
      <c r="G272" s="210" t="s">
        <v>222</v>
      </c>
      <c r="H272" s="211">
        <v>78.700000000000003</v>
      </c>
      <c r="I272" s="212"/>
      <c r="J272" s="213">
        <f>ROUND(I272*H272,2)</f>
        <v>0</v>
      </c>
      <c r="K272" s="209" t="s">
        <v>197</v>
      </c>
      <c r="L272" s="47"/>
      <c r="M272" s="214" t="s">
        <v>19</v>
      </c>
      <c r="N272" s="215" t="s">
        <v>46</v>
      </c>
      <c r="O272" s="87"/>
      <c r="P272" s="216">
        <f>O272*H272</f>
        <v>0</v>
      </c>
      <c r="Q272" s="216">
        <v>0.00018000000000000001</v>
      </c>
      <c r="R272" s="216">
        <f>Q272*H272</f>
        <v>0.014166000000000002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310</v>
      </c>
      <c r="AT272" s="218" t="s">
        <v>139</v>
      </c>
      <c r="AU272" s="218" t="s">
        <v>85</v>
      </c>
      <c r="AY272" s="20" t="s">
        <v>136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310</v>
      </c>
      <c r="BM272" s="218" t="s">
        <v>490</v>
      </c>
    </row>
    <row r="273" s="2" customFormat="1">
      <c r="A273" s="41"/>
      <c r="B273" s="42"/>
      <c r="C273" s="43"/>
      <c r="D273" s="220" t="s">
        <v>145</v>
      </c>
      <c r="E273" s="43"/>
      <c r="F273" s="221" t="s">
        <v>491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145</v>
      </c>
      <c r="AU273" s="20" t="s">
        <v>85</v>
      </c>
    </row>
    <row r="274" s="2" customFormat="1">
      <c r="A274" s="41"/>
      <c r="B274" s="42"/>
      <c r="C274" s="43"/>
      <c r="D274" s="225" t="s">
        <v>146</v>
      </c>
      <c r="E274" s="43"/>
      <c r="F274" s="226" t="s">
        <v>492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146</v>
      </c>
      <c r="AU274" s="20" t="s">
        <v>85</v>
      </c>
    </row>
    <row r="275" s="2" customFormat="1" ht="24.15" customHeight="1">
      <c r="A275" s="41"/>
      <c r="B275" s="42"/>
      <c r="C275" s="207" t="s">
        <v>493</v>
      </c>
      <c r="D275" s="207" t="s">
        <v>139</v>
      </c>
      <c r="E275" s="208" t="s">
        <v>494</v>
      </c>
      <c r="F275" s="209" t="s">
        <v>495</v>
      </c>
      <c r="G275" s="210" t="s">
        <v>214</v>
      </c>
      <c r="H275" s="211">
        <v>1.5540000000000001</v>
      </c>
      <c r="I275" s="212"/>
      <c r="J275" s="213">
        <f>ROUND(I275*H275,2)</f>
        <v>0</v>
      </c>
      <c r="K275" s="209" t="s">
        <v>197</v>
      </c>
      <c r="L275" s="47"/>
      <c r="M275" s="214" t="s">
        <v>19</v>
      </c>
      <c r="N275" s="215" t="s">
        <v>46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310</v>
      </c>
      <c r="AT275" s="218" t="s">
        <v>139</v>
      </c>
      <c r="AU275" s="218" t="s">
        <v>85</v>
      </c>
      <c r="AY275" s="20" t="s">
        <v>136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83</v>
      </c>
      <c r="BK275" s="219">
        <f>ROUND(I275*H275,2)</f>
        <v>0</v>
      </c>
      <c r="BL275" s="20" t="s">
        <v>310</v>
      </c>
      <c r="BM275" s="218" t="s">
        <v>496</v>
      </c>
    </row>
    <row r="276" s="2" customFormat="1">
      <c r="A276" s="41"/>
      <c r="B276" s="42"/>
      <c r="C276" s="43"/>
      <c r="D276" s="220" t="s">
        <v>145</v>
      </c>
      <c r="E276" s="43"/>
      <c r="F276" s="221" t="s">
        <v>497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145</v>
      </c>
      <c r="AU276" s="20" t="s">
        <v>85</v>
      </c>
    </row>
    <row r="277" s="2" customFormat="1">
      <c r="A277" s="41"/>
      <c r="B277" s="42"/>
      <c r="C277" s="43"/>
      <c r="D277" s="225" t="s">
        <v>146</v>
      </c>
      <c r="E277" s="43"/>
      <c r="F277" s="226" t="s">
        <v>498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146</v>
      </c>
      <c r="AU277" s="20" t="s">
        <v>85</v>
      </c>
    </row>
    <row r="278" s="12" customFormat="1" ht="22.8" customHeight="1">
      <c r="A278" s="12"/>
      <c r="B278" s="191"/>
      <c r="C278" s="192"/>
      <c r="D278" s="193" t="s">
        <v>74</v>
      </c>
      <c r="E278" s="205" t="s">
        <v>499</v>
      </c>
      <c r="F278" s="205" t="s">
        <v>500</v>
      </c>
      <c r="G278" s="192"/>
      <c r="H278" s="192"/>
      <c r="I278" s="195"/>
      <c r="J278" s="206">
        <f>BK278</f>
        <v>0</v>
      </c>
      <c r="K278" s="192"/>
      <c r="L278" s="197"/>
      <c r="M278" s="198"/>
      <c r="N278" s="199"/>
      <c r="O278" s="199"/>
      <c r="P278" s="200">
        <f>SUM(P279:P296)</f>
        <v>0</v>
      </c>
      <c r="Q278" s="199"/>
      <c r="R278" s="200">
        <f>SUM(R279:R296)</f>
        <v>2.9534864999999995</v>
      </c>
      <c r="S278" s="199"/>
      <c r="T278" s="201">
        <f>SUM(T279:T296)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2" t="s">
        <v>85</v>
      </c>
      <c r="AT278" s="203" t="s">
        <v>74</v>
      </c>
      <c r="AU278" s="203" t="s">
        <v>83</v>
      </c>
      <c r="AY278" s="202" t="s">
        <v>136</v>
      </c>
      <c r="BK278" s="204">
        <f>SUM(BK279:BK296)</f>
        <v>0</v>
      </c>
    </row>
    <row r="279" s="2" customFormat="1" ht="44.25" customHeight="1">
      <c r="A279" s="41"/>
      <c r="B279" s="42"/>
      <c r="C279" s="207" t="s">
        <v>501</v>
      </c>
      <c r="D279" s="207" t="s">
        <v>139</v>
      </c>
      <c r="E279" s="208" t="s">
        <v>502</v>
      </c>
      <c r="F279" s="209" t="s">
        <v>503</v>
      </c>
      <c r="G279" s="210" t="s">
        <v>222</v>
      </c>
      <c r="H279" s="211">
        <v>50.424999999999997</v>
      </c>
      <c r="I279" s="212"/>
      <c r="J279" s="213">
        <f>ROUND(I279*H279,2)</f>
        <v>0</v>
      </c>
      <c r="K279" s="209" t="s">
        <v>19</v>
      </c>
      <c r="L279" s="47"/>
      <c r="M279" s="214" t="s">
        <v>19</v>
      </c>
      <c r="N279" s="215" t="s">
        <v>46</v>
      </c>
      <c r="O279" s="87"/>
      <c r="P279" s="216">
        <f>O279*H279</f>
        <v>0</v>
      </c>
      <c r="Q279" s="216">
        <v>0.048959999999999997</v>
      </c>
      <c r="R279" s="216">
        <f>Q279*H279</f>
        <v>2.4688079999999997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310</v>
      </c>
      <c r="AT279" s="218" t="s">
        <v>139</v>
      </c>
      <c r="AU279" s="218" t="s">
        <v>85</v>
      </c>
      <c r="AY279" s="20" t="s">
        <v>136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310</v>
      </c>
      <c r="BM279" s="218" t="s">
        <v>504</v>
      </c>
    </row>
    <row r="280" s="2" customFormat="1">
      <c r="A280" s="41"/>
      <c r="B280" s="42"/>
      <c r="C280" s="43"/>
      <c r="D280" s="220" t="s">
        <v>145</v>
      </c>
      <c r="E280" s="43"/>
      <c r="F280" s="221" t="s">
        <v>503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145</v>
      </c>
      <c r="AU280" s="20" t="s">
        <v>85</v>
      </c>
    </row>
    <row r="281" s="13" customFormat="1">
      <c r="A281" s="13"/>
      <c r="B281" s="232"/>
      <c r="C281" s="233"/>
      <c r="D281" s="220" t="s">
        <v>201</v>
      </c>
      <c r="E281" s="234" t="s">
        <v>19</v>
      </c>
      <c r="F281" s="235" t="s">
        <v>505</v>
      </c>
      <c r="G281" s="233"/>
      <c r="H281" s="236">
        <v>53.625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201</v>
      </c>
      <c r="AU281" s="242" t="s">
        <v>85</v>
      </c>
      <c r="AV281" s="13" t="s">
        <v>85</v>
      </c>
      <c r="AW281" s="13" t="s">
        <v>35</v>
      </c>
      <c r="AX281" s="13" t="s">
        <v>75</v>
      </c>
      <c r="AY281" s="242" t="s">
        <v>136</v>
      </c>
    </row>
    <row r="282" s="13" customFormat="1">
      <c r="A282" s="13"/>
      <c r="B282" s="232"/>
      <c r="C282" s="233"/>
      <c r="D282" s="220" t="s">
        <v>201</v>
      </c>
      <c r="E282" s="234" t="s">
        <v>19</v>
      </c>
      <c r="F282" s="235" t="s">
        <v>506</v>
      </c>
      <c r="G282" s="233"/>
      <c r="H282" s="236">
        <v>-3.2000000000000002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201</v>
      </c>
      <c r="AU282" s="242" t="s">
        <v>85</v>
      </c>
      <c r="AV282" s="13" t="s">
        <v>85</v>
      </c>
      <c r="AW282" s="13" t="s">
        <v>35</v>
      </c>
      <c r="AX282" s="13" t="s">
        <v>75</v>
      </c>
      <c r="AY282" s="242" t="s">
        <v>136</v>
      </c>
    </row>
    <row r="283" s="14" customFormat="1">
      <c r="A283" s="14"/>
      <c r="B283" s="243"/>
      <c r="C283" s="244"/>
      <c r="D283" s="220" t="s">
        <v>201</v>
      </c>
      <c r="E283" s="245" t="s">
        <v>19</v>
      </c>
      <c r="F283" s="246" t="s">
        <v>205</v>
      </c>
      <c r="G283" s="244"/>
      <c r="H283" s="247">
        <v>50.424999999999997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201</v>
      </c>
      <c r="AU283" s="253" t="s">
        <v>85</v>
      </c>
      <c r="AV283" s="14" t="s">
        <v>163</v>
      </c>
      <c r="AW283" s="14" t="s">
        <v>35</v>
      </c>
      <c r="AX283" s="14" t="s">
        <v>83</v>
      </c>
      <c r="AY283" s="253" t="s">
        <v>136</v>
      </c>
    </row>
    <row r="284" s="2" customFormat="1" ht="21.75" customHeight="1">
      <c r="A284" s="41"/>
      <c r="B284" s="42"/>
      <c r="C284" s="207" t="s">
        <v>507</v>
      </c>
      <c r="D284" s="207" t="s">
        <v>139</v>
      </c>
      <c r="E284" s="208" t="s">
        <v>508</v>
      </c>
      <c r="F284" s="209" t="s">
        <v>509</v>
      </c>
      <c r="G284" s="210" t="s">
        <v>222</v>
      </c>
      <c r="H284" s="211">
        <v>13.775</v>
      </c>
      <c r="I284" s="212"/>
      <c r="J284" s="213">
        <f>ROUND(I284*H284,2)</f>
        <v>0</v>
      </c>
      <c r="K284" s="209" t="s">
        <v>197</v>
      </c>
      <c r="L284" s="47"/>
      <c r="M284" s="214" t="s">
        <v>19</v>
      </c>
      <c r="N284" s="215" t="s">
        <v>46</v>
      </c>
      <c r="O284" s="87"/>
      <c r="P284" s="216">
        <f>O284*H284</f>
        <v>0</v>
      </c>
      <c r="Q284" s="216">
        <v>0.033340000000000002</v>
      </c>
      <c r="R284" s="216">
        <f>Q284*H284</f>
        <v>0.45925850000000001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310</v>
      </c>
      <c r="AT284" s="218" t="s">
        <v>139</v>
      </c>
      <c r="AU284" s="218" t="s">
        <v>85</v>
      </c>
      <c r="AY284" s="20" t="s">
        <v>136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83</v>
      </c>
      <c r="BK284" s="219">
        <f>ROUND(I284*H284,2)</f>
        <v>0</v>
      </c>
      <c r="BL284" s="20" t="s">
        <v>310</v>
      </c>
      <c r="BM284" s="218" t="s">
        <v>510</v>
      </c>
    </row>
    <row r="285" s="2" customFormat="1">
      <c r="A285" s="41"/>
      <c r="B285" s="42"/>
      <c r="C285" s="43"/>
      <c r="D285" s="220" t="s">
        <v>145</v>
      </c>
      <c r="E285" s="43"/>
      <c r="F285" s="221" t="s">
        <v>511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145</v>
      </c>
      <c r="AU285" s="20" t="s">
        <v>85</v>
      </c>
    </row>
    <row r="286" s="2" customFormat="1">
      <c r="A286" s="41"/>
      <c r="B286" s="42"/>
      <c r="C286" s="43"/>
      <c r="D286" s="225" t="s">
        <v>146</v>
      </c>
      <c r="E286" s="43"/>
      <c r="F286" s="226" t="s">
        <v>512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146</v>
      </c>
      <c r="AU286" s="20" t="s">
        <v>85</v>
      </c>
    </row>
    <row r="287" s="13" customFormat="1">
      <c r="A287" s="13"/>
      <c r="B287" s="232"/>
      <c r="C287" s="233"/>
      <c r="D287" s="220" t="s">
        <v>201</v>
      </c>
      <c r="E287" s="234" t="s">
        <v>19</v>
      </c>
      <c r="F287" s="235" t="s">
        <v>513</v>
      </c>
      <c r="G287" s="233"/>
      <c r="H287" s="236">
        <v>13.775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201</v>
      </c>
      <c r="AU287" s="242" t="s">
        <v>85</v>
      </c>
      <c r="AV287" s="13" t="s">
        <v>85</v>
      </c>
      <c r="AW287" s="13" t="s">
        <v>35</v>
      </c>
      <c r="AX287" s="13" t="s">
        <v>83</v>
      </c>
      <c r="AY287" s="242" t="s">
        <v>136</v>
      </c>
    </row>
    <row r="288" s="2" customFormat="1" ht="21.75" customHeight="1">
      <c r="A288" s="41"/>
      <c r="B288" s="42"/>
      <c r="C288" s="207" t="s">
        <v>514</v>
      </c>
      <c r="D288" s="207" t="s">
        <v>139</v>
      </c>
      <c r="E288" s="208" t="s">
        <v>515</v>
      </c>
      <c r="F288" s="209" t="s">
        <v>516</v>
      </c>
      <c r="G288" s="210" t="s">
        <v>258</v>
      </c>
      <c r="H288" s="211">
        <v>2</v>
      </c>
      <c r="I288" s="212"/>
      <c r="J288" s="213">
        <f>ROUND(I288*H288,2)</f>
        <v>0</v>
      </c>
      <c r="K288" s="209" t="s">
        <v>197</v>
      </c>
      <c r="L288" s="47"/>
      <c r="M288" s="214" t="s">
        <v>19</v>
      </c>
      <c r="N288" s="215" t="s">
        <v>46</v>
      </c>
      <c r="O288" s="87"/>
      <c r="P288" s="216">
        <f>O288*H288</f>
        <v>0</v>
      </c>
      <c r="Q288" s="216">
        <v>0.00022000000000000001</v>
      </c>
      <c r="R288" s="216">
        <f>Q288*H288</f>
        <v>0.00044000000000000002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310</v>
      </c>
      <c r="AT288" s="218" t="s">
        <v>139</v>
      </c>
      <c r="AU288" s="218" t="s">
        <v>85</v>
      </c>
      <c r="AY288" s="20" t="s">
        <v>136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83</v>
      </c>
      <c r="BK288" s="219">
        <f>ROUND(I288*H288,2)</f>
        <v>0</v>
      </c>
      <c r="BL288" s="20" t="s">
        <v>310</v>
      </c>
      <c r="BM288" s="218" t="s">
        <v>517</v>
      </c>
    </row>
    <row r="289" s="2" customFormat="1">
      <c r="A289" s="41"/>
      <c r="B289" s="42"/>
      <c r="C289" s="43"/>
      <c r="D289" s="220" t="s">
        <v>145</v>
      </c>
      <c r="E289" s="43"/>
      <c r="F289" s="221" t="s">
        <v>518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145</v>
      </c>
      <c r="AU289" s="20" t="s">
        <v>85</v>
      </c>
    </row>
    <row r="290" s="2" customFormat="1">
      <c r="A290" s="41"/>
      <c r="B290" s="42"/>
      <c r="C290" s="43"/>
      <c r="D290" s="225" t="s">
        <v>146</v>
      </c>
      <c r="E290" s="43"/>
      <c r="F290" s="226" t="s">
        <v>519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146</v>
      </c>
      <c r="AU290" s="20" t="s">
        <v>85</v>
      </c>
    </row>
    <row r="291" s="13" customFormat="1">
      <c r="A291" s="13"/>
      <c r="B291" s="232"/>
      <c r="C291" s="233"/>
      <c r="D291" s="220" t="s">
        <v>201</v>
      </c>
      <c r="E291" s="234" t="s">
        <v>19</v>
      </c>
      <c r="F291" s="235" t="s">
        <v>85</v>
      </c>
      <c r="G291" s="233"/>
      <c r="H291" s="236">
        <v>2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201</v>
      </c>
      <c r="AU291" s="242" t="s">
        <v>85</v>
      </c>
      <c r="AV291" s="13" t="s">
        <v>85</v>
      </c>
      <c r="AW291" s="13" t="s">
        <v>35</v>
      </c>
      <c r="AX291" s="13" t="s">
        <v>83</v>
      </c>
      <c r="AY291" s="242" t="s">
        <v>136</v>
      </c>
    </row>
    <row r="292" s="2" customFormat="1" ht="33" customHeight="1">
      <c r="A292" s="41"/>
      <c r="B292" s="42"/>
      <c r="C292" s="264" t="s">
        <v>520</v>
      </c>
      <c r="D292" s="264" t="s">
        <v>263</v>
      </c>
      <c r="E292" s="265" t="s">
        <v>521</v>
      </c>
      <c r="F292" s="266" t="s">
        <v>522</v>
      </c>
      <c r="G292" s="267" t="s">
        <v>258</v>
      </c>
      <c r="H292" s="268">
        <v>2</v>
      </c>
      <c r="I292" s="269"/>
      <c r="J292" s="270">
        <f>ROUND(I292*H292,2)</f>
        <v>0</v>
      </c>
      <c r="K292" s="266" t="s">
        <v>197</v>
      </c>
      <c r="L292" s="271"/>
      <c r="M292" s="272" t="s">
        <v>19</v>
      </c>
      <c r="N292" s="273" t="s">
        <v>46</v>
      </c>
      <c r="O292" s="87"/>
      <c r="P292" s="216">
        <f>O292*H292</f>
        <v>0</v>
      </c>
      <c r="Q292" s="216">
        <v>0.012489999999999999</v>
      </c>
      <c r="R292" s="216">
        <f>Q292*H292</f>
        <v>0.024979999999999999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409</v>
      </c>
      <c r="AT292" s="218" t="s">
        <v>263</v>
      </c>
      <c r="AU292" s="218" t="s">
        <v>85</v>
      </c>
      <c r="AY292" s="20" t="s">
        <v>136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83</v>
      </c>
      <c r="BK292" s="219">
        <f>ROUND(I292*H292,2)</f>
        <v>0</v>
      </c>
      <c r="BL292" s="20" t="s">
        <v>310</v>
      </c>
      <c r="BM292" s="218" t="s">
        <v>523</v>
      </c>
    </row>
    <row r="293" s="2" customFormat="1">
      <c r="A293" s="41"/>
      <c r="B293" s="42"/>
      <c r="C293" s="43"/>
      <c r="D293" s="220" t="s">
        <v>145</v>
      </c>
      <c r="E293" s="43"/>
      <c r="F293" s="221" t="s">
        <v>522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145</v>
      </c>
      <c r="AU293" s="20" t="s">
        <v>85</v>
      </c>
    </row>
    <row r="294" s="2" customFormat="1" ht="24.15" customHeight="1">
      <c r="A294" s="41"/>
      <c r="B294" s="42"/>
      <c r="C294" s="207" t="s">
        <v>524</v>
      </c>
      <c r="D294" s="207" t="s">
        <v>139</v>
      </c>
      <c r="E294" s="208" t="s">
        <v>525</v>
      </c>
      <c r="F294" s="209" t="s">
        <v>526</v>
      </c>
      <c r="G294" s="210" t="s">
        <v>214</v>
      </c>
      <c r="H294" s="211">
        <v>2.9529999999999998</v>
      </c>
      <c r="I294" s="212"/>
      <c r="J294" s="213">
        <f>ROUND(I294*H294,2)</f>
        <v>0</v>
      </c>
      <c r="K294" s="209" t="s">
        <v>197</v>
      </c>
      <c r="L294" s="47"/>
      <c r="M294" s="214" t="s">
        <v>19</v>
      </c>
      <c r="N294" s="215" t="s">
        <v>46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310</v>
      </c>
      <c r="AT294" s="218" t="s">
        <v>139</v>
      </c>
      <c r="AU294" s="218" t="s">
        <v>85</v>
      </c>
      <c r="AY294" s="20" t="s">
        <v>136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83</v>
      </c>
      <c r="BK294" s="219">
        <f>ROUND(I294*H294,2)</f>
        <v>0</v>
      </c>
      <c r="BL294" s="20" t="s">
        <v>310</v>
      </c>
      <c r="BM294" s="218" t="s">
        <v>527</v>
      </c>
    </row>
    <row r="295" s="2" customFormat="1">
      <c r="A295" s="41"/>
      <c r="B295" s="42"/>
      <c r="C295" s="43"/>
      <c r="D295" s="220" t="s">
        <v>145</v>
      </c>
      <c r="E295" s="43"/>
      <c r="F295" s="221" t="s">
        <v>528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145</v>
      </c>
      <c r="AU295" s="20" t="s">
        <v>85</v>
      </c>
    </row>
    <row r="296" s="2" customFormat="1">
      <c r="A296" s="41"/>
      <c r="B296" s="42"/>
      <c r="C296" s="43"/>
      <c r="D296" s="225" t="s">
        <v>146</v>
      </c>
      <c r="E296" s="43"/>
      <c r="F296" s="226" t="s">
        <v>529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146</v>
      </c>
      <c r="AU296" s="20" t="s">
        <v>85</v>
      </c>
    </row>
    <row r="297" s="12" customFormat="1" ht="22.8" customHeight="1">
      <c r="A297" s="12"/>
      <c r="B297" s="191"/>
      <c r="C297" s="192"/>
      <c r="D297" s="193" t="s">
        <v>74</v>
      </c>
      <c r="E297" s="205" t="s">
        <v>530</v>
      </c>
      <c r="F297" s="205" t="s">
        <v>531</v>
      </c>
      <c r="G297" s="192"/>
      <c r="H297" s="192"/>
      <c r="I297" s="195"/>
      <c r="J297" s="206">
        <f>BK297</f>
        <v>0</v>
      </c>
      <c r="K297" s="192"/>
      <c r="L297" s="197"/>
      <c r="M297" s="198"/>
      <c r="N297" s="199"/>
      <c r="O297" s="199"/>
      <c r="P297" s="200">
        <f>SUM(P298:P307)</f>
        <v>0</v>
      </c>
      <c r="Q297" s="199"/>
      <c r="R297" s="200">
        <f>SUM(R298:R307)</f>
        <v>0.0935</v>
      </c>
      <c r="S297" s="199"/>
      <c r="T297" s="20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2" t="s">
        <v>85</v>
      </c>
      <c r="AT297" s="203" t="s">
        <v>74</v>
      </c>
      <c r="AU297" s="203" t="s">
        <v>83</v>
      </c>
      <c r="AY297" s="202" t="s">
        <v>136</v>
      </c>
      <c r="BK297" s="204">
        <f>SUM(BK298:BK307)</f>
        <v>0</v>
      </c>
    </row>
    <row r="298" s="2" customFormat="1" ht="24.15" customHeight="1">
      <c r="A298" s="41"/>
      <c r="B298" s="42"/>
      <c r="C298" s="207" t="s">
        <v>532</v>
      </c>
      <c r="D298" s="207" t="s">
        <v>139</v>
      </c>
      <c r="E298" s="208" t="s">
        <v>533</v>
      </c>
      <c r="F298" s="209" t="s">
        <v>534</v>
      </c>
      <c r="G298" s="210" t="s">
        <v>258</v>
      </c>
      <c r="H298" s="211">
        <v>5</v>
      </c>
      <c r="I298" s="212"/>
      <c r="J298" s="213">
        <f>ROUND(I298*H298,2)</f>
        <v>0</v>
      </c>
      <c r="K298" s="209" t="s">
        <v>197</v>
      </c>
      <c r="L298" s="47"/>
      <c r="M298" s="214" t="s">
        <v>19</v>
      </c>
      <c r="N298" s="215" t="s">
        <v>46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310</v>
      </c>
      <c r="AT298" s="218" t="s">
        <v>139</v>
      </c>
      <c r="AU298" s="218" t="s">
        <v>85</v>
      </c>
      <c r="AY298" s="20" t="s">
        <v>136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83</v>
      </c>
      <c r="BK298" s="219">
        <f>ROUND(I298*H298,2)</f>
        <v>0</v>
      </c>
      <c r="BL298" s="20" t="s">
        <v>310</v>
      </c>
      <c r="BM298" s="218" t="s">
        <v>535</v>
      </c>
    </row>
    <row r="299" s="2" customFormat="1">
      <c r="A299" s="41"/>
      <c r="B299" s="42"/>
      <c r="C299" s="43"/>
      <c r="D299" s="220" t="s">
        <v>145</v>
      </c>
      <c r="E299" s="43"/>
      <c r="F299" s="221" t="s">
        <v>536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145</v>
      </c>
      <c r="AU299" s="20" t="s">
        <v>85</v>
      </c>
    </row>
    <row r="300" s="2" customFormat="1">
      <c r="A300" s="41"/>
      <c r="B300" s="42"/>
      <c r="C300" s="43"/>
      <c r="D300" s="225" t="s">
        <v>146</v>
      </c>
      <c r="E300" s="43"/>
      <c r="F300" s="226" t="s">
        <v>537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146</v>
      </c>
      <c r="AU300" s="20" t="s">
        <v>85</v>
      </c>
    </row>
    <row r="301" s="2" customFormat="1" ht="24.15" customHeight="1">
      <c r="A301" s="41"/>
      <c r="B301" s="42"/>
      <c r="C301" s="264" t="s">
        <v>538</v>
      </c>
      <c r="D301" s="264" t="s">
        <v>263</v>
      </c>
      <c r="E301" s="265" t="s">
        <v>539</v>
      </c>
      <c r="F301" s="266" t="s">
        <v>540</v>
      </c>
      <c r="G301" s="267" t="s">
        <v>258</v>
      </c>
      <c r="H301" s="268">
        <v>2</v>
      </c>
      <c r="I301" s="269"/>
      <c r="J301" s="270">
        <f>ROUND(I301*H301,2)</f>
        <v>0</v>
      </c>
      <c r="K301" s="266" t="s">
        <v>197</v>
      </c>
      <c r="L301" s="271"/>
      <c r="M301" s="272" t="s">
        <v>19</v>
      </c>
      <c r="N301" s="273" t="s">
        <v>46</v>
      </c>
      <c r="O301" s="87"/>
      <c r="P301" s="216">
        <f>O301*H301</f>
        <v>0</v>
      </c>
      <c r="Q301" s="216">
        <v>0.017500000000000002</v>
      </c>
      <c r="R301" s="216">
        <f>Q301*H301</f>
        <v>0.035000000000000003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409</v>
      </c>
      <c r="AT301" s="218" t="s">
        <v>263</v>
      </c>
      <c r="AU301" s="218" t="s">
        <v>85</v>
      </c>
      <c r="AY301" s="20" t="s">
        <v>136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83</v>
      </c>
      <c r="BK301" s="219">
        <f>ROUND(I301*H301,2)</f>
        <v>0</v>
      </c>
      <c r="BL301" s="20" t="s">
        <v>310</v>
      </c>
      <c r="BM301" s="218" t="s">
        <v>541</v>
      </c>
    </row>
    <row r="302" s="2" customFormat="1">
      <c r="A302" s="41"/>
      <c r="B302" s="42"/>
      <c r="C302" s="43"/>
      <c r="D302" s="220" t="s">
        <v>145</v>
      </c>
      <c r="E302" s="43"/>
      <c r="F302" s="221" t="s">
        <v>540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145</v>
      </c>
      <c r="AU302" s="20" t="s">
        <v>85</v>
      </c>
    </row>
    <row r="303" s="2" customFormat="1" ht="24.15" customHeight="1">
      <c r="A303" s="41"/>
      <c r="B303" s="42"/>
      <c r="C303" s="264" t="s">
        <v>542</v>
      </c>
      <c r="D303" s="264" t="s">
        <v>263</v>
      </c>
      <c r="E303" s="265" t="s">
        <v>543</v>
      </c>
      <c r="F303" s="266" t="s">
        <v>544</v>
      </c>
      <c r="G303" s="267" t="s">
        <v>258</v>
      </c>
      <c r="H303" s="268">
        <v>3</v>
      </c>
      <c r="I303" s="269"/>
      <c r="J303" s="270">
        <f>ROUND(I303*H303,2)</f>
        <v>0</v>
      </c>
      <c r="K303" s="266" t="s">
        <v>197</v>
      </c>
      <c r="L303" s="271"/>
      <c r="M303" s="272" t="s">
        <v>19</v>
      </c>
      <c r="N303" s="273" t="s">
        <v>46</v>
      </c>
      <c r="O303" s="87"/>
      <c r="P303" s="216">
        <f>O303*H303</f>
        <v>0</v>
      </c>
      <c r="Q303" s="216">
        <v>0.0195</v>
      </c>
      <c r="R303" s="216">
        <f>Q303*H303</f>
        <v>0.058499999999999996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409</v>
      </c>
      <c r="AT303" s="218" t="s">
        <v>263</v>
      </c>
      <c r="AU303" s="218" t="s">
        <v>85</v>
      </c>
      <c r="AY303" s="20" t="s">
        <v>136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310</v>
      </c>
      <c r="BM303" s="218" t="s">
        <v>545</v>
      </c>
    </row>
    <row r="304" s="2" customFormat="1">
      <c r="A304" s="41"/>
      <c r="B304" s="42"/>
      <c r="C304" s="43"/>
      <c r="D304" s="220" t="s">
        <v>145</v>
      </c>
      <c r="E304" s="43"/>
      <c r="F304" s="221" t="s">
        <v>544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145</v>
      </c>
      <c r="AU304" s="20" t="s">
        <v>85</v>
      </c>
    </row>
    <row r="305" s="2" customFormat="1" ht="24.15" customHeight="1">
      <c r="A305" s="41"/>
      <c r="B305" s="42"/>
      <c r="C305" s="207" t="s">
        <v>546</v>
      </c>
      <c r="D305" s="207" t="s">
        <v>139</v>
      </c>
      <c r="E305" s="208" t="s">
        <v>547</v>
      </c>
      <c r="F305" s="209" t="s">
        <v>548</v>
      </c>
      <c r="G305" s="210" t="s">
        <v>214</v>
      </c>
      <c r="H305" s="211">
        <v>0.094</v>
      </c>
      <c r="I305" s="212"/>
      <c r="J305" s="213">
        <f>ROUND(I305*H305,2)</f>
        <v>0</v>
      </c>
      <c r="K305" s="209" t="s">
        <v>197</v>
      </c>
      <c r="L305" s="47"/>
      <c r="M305" s="214" t="s">
        <v>19</v>
      </c>
      <c r="N305" s="215" t="s">
        <v>46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310</v>
      </c>
      <c r="AT305" s="218" t="s">
        <v>139</v>
      </c>
      <c r="AU305" s="218" t="s">
        <v>85</v>
      </c>
      <c r="AY305" s="20" t="s">
        <v>136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83</v>
      </c>
      <c r="BK305" s="219">
        <f>ROUND(I305*H305,2)</f>
        <v>0</v>
      </c>
      <c r="BL305" s="20" t="s">
        <v>310</v>
      </c>
      <c r="BM305" s="218" t="s">
        <v>549</v>
      </c>
    </row>
    <row r="306" s="2" customFormat="1">
      <c r="A306" s="41"/>
      <c r="B306" s="42"/>
      <c r="C306" s="43"/>
      <c r="D306" s="220" t="s">
        <v>145</v>
      </c>
      <c r="E306" s="43"/>
      <c r="F306" s="221" t="s">
        <v>550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145</v>
      </c>
      <c r="AU306" s="20" t="s">
        <v>85</v>
      </c>
    </row>
    <row r="307" s="2" customFormat="1">
      <c r="A307" s="41"/>
      <c r="B307" s="42"/>
      <c r="C307" s="43"/>
      <c r="D307" s="225" t="s">
        <v>146</v>
      </c>
      <c r="E307" s="43"/>
      <c r="F307" s="226" t="s">
        <v>551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146</v>
      </c>
      <c r="AU307" s="20" t="s">
        <v>85</v>
      </c>
    </row>
    <row r="308" s="12" customFormat="1" ht="22.8" customHeight="1">
      <c r="A308" s="12"/>
      <c r="B308" s="191"/>
      <c r="C308" s="192"/>
      <c r="D308" s="193" t="s">
        <v>74</v>
      </c>
      <c r="E308" s="205" t="s">
        <v>552</v>
      </c>
      <c r="F308" s="205" t="s">
        <v>553</v>
      </c>
      <c r="G308" s="192"/>
      <c r="H308" s="192"/>
      <c r="I308" s="195"/>
      <c r="J308" s="206">
        <f>BK308</f>
        <v>0</v>
      </c>
      <c r="K308" s="192"/>
      <c r="L308" s="197"/>
      <c r="M308" s="198"/>
      <c r="N308" s="199"/>
      <c r="O308" s="199"/>
      <c r="P308" s="200">
        <f>SUM(P309:P319)</f>
        <v>0</v>
      </c>
      <c r="Q308" s="199"/>
      <c r="R308" s="200">
        <f>SUM(R309:R319)</f>
        <v>0.0039720000000000007</v>
      </c>
      <c r="S308" s="199"/>
      <c r="T308" s="201">
        <f>SUM(T309:T319)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2" t="s">
        <v>85</v>
      </c>
      <c r="AT308" s="203" t="s">
        <v>74</v>
      </c>
      <c r="AU308" s="203" t="s">
        <v>83</v>
      </c>
      <c r="AY308" s="202" t="s">
        <v>136</v>
      </c>
      <c r="BK308" s="204">
        <f>SUM(BK309:BK319)</f>
        <v>0</v>
      </c>
    </row>
    <row r="309" s="2" customFormat="1" ht="24.15" customHeight="1">
      <c r="A309" s="41"/>
      <c r="B309" s="42"/>
      <c r="C309" s="207" t="s">
        <v>554</v>
      </c>
      <c r="D309" s="207" t="s">
        <v>139</v>
      </c>
      <c r="E309" s="208" t="s">
        <v>555</v>
      </c>
      <c r="F309" s="209" t="s">
        <v>556</v>
      </c>
      <c r="G309" s="210" t="s">
        <v>305</v>
      </c>
      <c r="H309" s="211">
        <v>11.300000000000001</v>
      </c>
      <c r="I309" s="212"/>
      <c r="J309" s="213">
        <f>ROUND(I309*H309,2)</f>
        <v>0</v>
      </c>
      <c r="K309" s="209" t="s">
        <v>197</v>
      </c>
      <c r="L309" s="47"/>
      <c r="M309" s="214" t="s">
        <v>19</v>
      </c>
      <c r="N309" s="215" t="s">
        <v>46</v>
      </c>
      <c r="O309" s="87"/>
      <c r="P309" s="216">
        <f>O309*H309</f>
        <v>0</v>
      </c>
      <c r="Q309" s="216">
        <v>0.00024000000000000001</v>
      </c>
      <c r="R309" s="216">
        <f>Q309*H309</f>
        <v>0.0027120000000000004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310</v>
      </c>
      <c r="AT309" s="218" t="s">
        <v>139</v>
      </c>
      <c r="AU309" s="218" t="s">
        <v>85</v>
      </c>
      <c r="AY309" s="20" t="s">
        <v>136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83</v>
      </c>
      <c r="BK309" s="219">
        <f>ROUND(I309*H309,2)</f>
        <v>0</v>
      </c>
      <c r="BL309" s="20" t="s">
        <v>310</v>
      </c>
      <c r="BM309" s="218" t="s">
        <v>557</v>
      </c>
    </row>
    <row r="310" s="2" customFormat="1">
      <c r="A310" s="41"/>
      <c r="B310" s="42"/>
      <c r="C310" s="43"/>
      <c r="D310" s="220" t="s">
        <v>145</v>
      </c>
      <c r="E310" s="43"/>
      <c r="F310" s="221" t="s">
        <v>558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145</v>
      </c>
      <c r="AU310" s="20" t="s">
        <v>85</v>
      </c>
    </row>
    <row r="311" s="2" customFormat="1">
      <c r="A311" s="41"/>
      <c r="B311" s="42"/>
      <c r="C311" s="43"/>
      <c r="D311" s="225" t="s">
        <v>146</v>
      </c>
      <c r="E311" s="43"/>
      <c r="F311" s="226" t="s">
        <v>559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146</v>
      </c>
      <c r="AU311" s="20" t="s">
        <v>85</v>
      </c>
    </row>
    <row r="312" s="13" customFormat="1">
      <c r="A312" s="13"/>
      <c r="B312" s="232"/>
      <c r="C312" s="233"/>
      <c r="D312" s="220" t="s">
        <v>201</v>
      </c>
      <c r="E312" s="234" t="s">
        <v>19</v>
      </c>
      <c r="F312" s="235" t="s">
        <v>560</v>
      </c>
      <c r="G312" s="233"/>
      <c r="H312" s="236">
        <v>11.300000000000001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201</v>
      </c>
      <c r="AU312" s="242" t="s">
        <v>85</v>
      </c>
      <c r="AV312" s="13" t="s">
        <v>85</v>
      </c>
      <c r="AW312" s="13" t="s">
        <v>35</v>
      </c>
      <c r="AX312" s="13" t="s">
        <v>83</v>
      </c>
      <c r="AY312" s="242" t="s">
        <v>136</v>
      </c>
    </row>
    <row r="313" s="2" customFormat="1" ht="24.15" customHeight="1">
      <c r="A313" s="41"/>
      <c r="B313" s="42"/>
      <c r="C313" s="207" t="s">
        <v>561</v>
      </c>
      <c r="D313" s="207" t="s">
        <v>139</v>
      </c>
      <c r="E313" s="208" t="s">
        <v>562</v>
      </c>
      <c r="F313" s="209" t="s">
        <v>563</v>
      </c>
      <c r="G313" s="210" t="s">
        <v>564</v>
      </c>
      <c r="H313" s="211">
        <v>21</v>
      </c>
      <c r="I313" s="212"/>
      <c r="J313" s="213">
        <f>ROUND(I313*H313,2)</f>
        <v>0</v>
      </c>
      <c r="K313" s="209" t="s">
        <v>197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6.0000000000000002E-05</v>
      </c>
      <c r="R313" s="216">
        <f>Q313*H313</f>
        <v>0.0012600000000000001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310</v>
      </c>
      <c r="AT313" s="218" t="s">
        <v>139</v>
      </c>
      <c r="AU313" s="218" t="s">
        <v>85</v>
      </c>
      <c r="AY313" s="20" t="s">
        <v>136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310</v>
      </c>
      <c r="BM313" s="218" t="s">
        <v>565</v>
      </c>
    </row>
    <row r="314" s="2" customFormat="1">
      <c r="A314" s="41"/>
      <c r="B314" s="42"/>
      <c r="C314" s="43"/>
      <c r="D314" s="220" t="s">
        <v>145</v>
      </c>
      <c r="E314" s="43"/>
      <c r="F314" s="221" t="s">
        <v>566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145</v>
      </c>
      <c r="AU314" s="20" t="s">
        <v>85</v>
      </c>
    </row>
    <row r="315" s="2" customFormat="1">
      <c r="A315" s="41"/>
      <c r="B315" s="42"/>
      <c r="C315" s="43"/>
      <c r="D315" s="225" t="s">
        <v>146</v>
      </c>
      <c r="E315" s="43"/>
      <c r="F315" s="226" t="s">
        <v>567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146</v>
      </c>
      <c r="AU315" s="20" t="s">
        <v>85</v>
      </c>
    </row>
    <row r="316" s="13" customFormat="1">
      <c r="A316" s="13"/>
      <c r="B316" s="232"/>
      <c r="C316" s="233"/>
      <c r="D316" s="220" t="s">
        <v>201</v>
      </c>
      <c r="E316" s="234" t="s">
        <v>19</v>
      </c>
      <c r="F316" s="235" t="s">
        <v>568</v>
      </c>
      <c r="G316" s="233"/>
      <c r="H316" s="236">
        <v>21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201</v>
      </c>
      <c r="AU316" s="242" t="s">
        <v>85</v>
      </c>
      <c r="AV316" s="13" t="s">
        <v>85</v>
      </c>
      <c r="AW316" s="13" t="s">
        <v>35</v>
      </c>
      <c r="AX316" s="13" t="s">
        <v>83</v>
      </c>
      <c r="AY316" s="242" t="s">
        <v>136</v>
      </c>
    </row>
    <row r="317" s="2" customFormat="1" ht="24.15" customHeight="1">
      <c r="A317" s="41"/>
      <c r="B317" s="42"/>
      <c r="C317" s="207" t="s">
        <v>569</v>
      </c>
      <c r="D317" s="207" t="s">
        <v>139</v>
      </c>
      <c r="E317" s="208" t="s">
        <v>570</v>
      </c>
      <c r="F317" s="209" t="s">
        <v>571</v>
      </c>
      <c r="G317" s="210" t="s">
        <v>214</v>
      </c>
      <c r="H317" s="211">
        <v>0.0040000000000000001</v>
      </c>
      <c r="I317" s="212"/>
      <c r="J317" s="213">
        <f>ROUND(I317*H317,2)</f>
        <v>0</v>
      </c>
      <c r="K317" s="209" t="s">
        <v>197</v>
      </c>
      <c r="L317" s="47"/>
      <c r="M317" s="214" t="s">
        <v>19</v>
      </c>
      <c r="N317" s="215" t="s">
        <v>46</v>
      </c>
      <c r="O317" s="87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310</v>
      </c>
      <c r="AT317" s="218" t="s">
        <v>139</v>
      </c>
      <c r="AU317" s="218" t="s">
        <v>85</v>
      </c>
      <c r="AY317" s="20" t="s">
        <v>136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83</v>
      </c>
      <c r="BK317" s="219">
        <f>ROUND(I317*H317,2)</f>
        <v>0</v>
      </c>
      <c r="BL317" s="20" t="s">
        <v>310</v>
      </c>
      <c r="BM317" s="218" t="s">
        <v>572</v>
      </c>
    </row>
    <row r="318" s="2" customFormat="1">
      <c r="A318" s="41"/>
      <c r="B318" s="42"/>
      <c r="C318" s="43"/>
      <c r="D318" s="220" t="s">
        <v>145</v>
      </c>
      <c r="E318" s="43"/>
      <c r="F318" s="221" t="s">
        <v>573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145</v>
      </c>
      <c r="AU318" s="20" t="s">
        <v>85</v>
      </c>
    </row>
    <row r="319" s="2" customFormat="1">
      <c r="A319" s="41"/>
      <c r="B319" s="42"/>
      <c r="C319" s="43"/>
      <c r="D319" s="225" t="s">
        <v>146</v>
      </c>
      <c r="E319" s="43"/>
      <c r="F319" s="226" t="s">
        <v>574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146</v>
      </c>
      <c r="AU319" s="20" t="s">
        <v>85</v>
      </c>
    </row>
    <row r="320" s="12" customFormat="1" ht="22.8" customHeight="1">
      <c r="A320" s="12"/>
      <c r="B320" s="191"/>
      <c r="C320" s="192"/>
      <c r="D320" s="193" t="s">
        <v>74</v>
      </c>
      <c r="E320" s="205" t="s">
        <v>575</v>
      </c>
      <c r="F320" s="205" t="s">
        <v>576</v>
      </c>
      <c r="G320" s="192"/>
      <c r="H320" s="192"/>
      <c r="I320" s="195"/>
      <c r="J320" s="206">
        <f>BK320</f>
        <v>0</v>
      </c>
      <c r="K320" s="192"/>
      <c r="L320" s="197"/>
      <c r="M320" s="198"/>
      <c r="N320" s="199"/>
      <c r="O320" s="199"/>
      <c r="P320" s="200">
        <f>SUM(P321:P324)</f>
        <v>0</v>
      </c>
      <c r="Q320" s="199"/>
      <c r="R320" s="200">
        <f>SUM(R321:R324)</f>
        <v>0</v>
      </c>
      <c r="S320" s="199"/>
      <c r="T320" s="201">
        <f>SUM(T321:T324)</f>
        <v>0.27887000000000001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2" t="s">
        <v>85</v>
      </c>
      <c r="AT320" s="203" t="s">
        <v>74</v>
      </c>
      <c r="AU320" s="203" t="s">
        <v>83</v>
      </c>
      <c r="AY320" s="202" t="s">
        <v>136</v>
      </c>
      <c r="BK320" s="204">
        <f>SUM(BK321:BK324)</f>
        <v>0</v>
      </c>
    </row>
    <row r="321" s="2" customFormat="1" ht="16.5" customHeight="1">
      <c r="A321" s="41"/>
      <c r="B321" s="42"/>
      <c r="C321" s="207" t="s">
        <v>577</v>
      </c>
      <c r="D321" s="207" t="s">
        <v>139</v>
      </c>
      <c r="E321" s="208" t="s">
        <v>578</v>
      </c>
      <c r="F321" s="209" t="s">
        <v>579</v>
      </c>
      <c r="G321" s="210" t="s">
        <v>222</v>
      </c>
      <c r="H321" s="211">
        <v>7.9000000000000004</v>
      </c>
      <c r="I321" s="212"/>
      <c r="J321" s="213">
        <f>ROUND(I321*H321,2)</f>
        <v>0</v>
      </c>
      <c r="K321" s="209" t="s">
        <v>197</v>
      </c>
      <c r="L321" s="47"/>
      <c r="M321" s="214" t="s">
        <v>19</v>
      </c>
      <c r="N321" s="215" t="s">
        <v>46</v>
      </c>
      <c r="O321" s="87"/>
      <c r="P321" s="216">
        <f>O321*H321</f>
        <v>0</v>
      </c>
      <c r="Q321" s="216">
        <v>0</v>
      </c>
      <c r="R321" s="216">
        <f>Q321*H321</f>
        <v>0</v>
      </c>
      <c r="S321" s="216">
        <v>0.035299999999999998</v>
      </c>
      <c r="T321" s="217">
        <f>S321*H321</f>
        <v>0.27887000000000001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310</v>
      </c>
      <c r="AT321" s="218" t="s">
        <v>139</v>
      </c>
      <c r="AU321" s="218" t="s">
        <v>85</v>
      </c>
      <c r="AY321" s="20" t="s">
        <v>136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83</v>
      </c>
      <c r="BK321" s="219">
        <f>ROUND(I321*H321,2)</f>
        <v>0</v>
      </c>
      <c r="BL321" s="20" t="s">
        <v>310</v>
      </c>
      <c r="BM321" s="218" t="s">
        <v>580</v>
      </c>
    </row>
    <row r="322" s="2" customFormat="1">
      <c r="A322" s="41"/>
      <c r="B322" s="42"/>
      <c r="C322" s="43"/>
      <c r="D322" s="220" t="s">
        <v>145</v>
      </c>
      <c r="E322" s="43"/>
      <c r="F322" s="221" t="s">
        <v>579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145</v>
      </c>
      <c r="AU322" s="20" t="s">
        <v>85</v>
      </c>
    </row>
    <row r="323" s="2" customFormat="1">
      <c r="A323" s="41"/>
      <c r="B323" s="42"/>
      <c r="C323" s="43"/>
      <c r="D323" s="225" t="s">
        <v>146</v>
      </c>
      <c r="E323" s="43"/>
      <c r="F323" s="226" t="s">
        <v>581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146</v>
      </c>
      <c r="AU323" s="20" t="s">
        <v>85</v>
      </c>
    </row>
    <row r="324" s="13" customFormat="1">
      <c r="A324" s="13"/>
      <c r="B324" s="232"/>
      <c r="C324" s="233"/>
      <c r="D324" s="220" t="s">
        <v>201</v>
      </c>
      <c r="E324" s="234" t="s">
        <v>19</v>
      </c>
      <c r="F324" s="235" t="s">
        <v>582</v>
      </c>
      <c r="G324" s="233"/>
      <c r="H324" s="236">
        <v>7.9000000000000004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201</v>
      </c>
      <c r="AU324" s="242" t="s">
        <v>85</v>
      </c>
      <c r="AV324" s="13" t="s">
        <v>85</v>
      </c>
      <c r="AW324" s="13" t="s">
        <v>35</v>
      </c>
      <c r="AX324" s="13" t="s">
        <v>83</v>
      </c>
      <c r="AY324" s="242" t="s">
        <v>136</v>
      </c>
    </row>
    <row r="325" s="12" customFormat="1" ht="22.8" customHeight="1">
      <c r="A325" s="12"/>
      <c r="B325" s="191"/>
      <c r="C325" s="192"/>
      <c r="D325" s="193" t="s">
        <v>74</v>
      </c>
      <c r="E325" s="205" t="s">
        <v>583</v>
      </c>
      <c r="F325" s="205" t="s">
        <v>584</v>
      </c>
      <c r="G325" s="192"/>
      <c r="H325" s="192"/>
      <c r="I325" s="195"/>
      <c r="J325" s="206">
        <f>BK325</f>
        <v>0</v>
      </c>
      <c r="K325" s="192"/>
      <c r="L325" s="197"/>
      <c r="M325" s="198"/>
      <c r="N325" s="199"/>
      <c r="O325" s="199"/>
      <c r="P325" s="200">
        <f>SUM(P326:P337)</f>
        <v>0</v>
      </c>
      <c r="Q325" s="199"/>
      <c r="R325" s="200">
        <f>SUM(R326:R337)</f>
        <v>0</v>
      </c>
      <c r="S325" s="199"/>
      <c r="T325" s="201">
        <f>SUM(T326:T337)</f>
        <v>4.2200000000000006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2" t="s">
        <v>85</v>
      </c>
      <c r="AT325" s="203" t="s">
        <v>74</v>
      </c>
      <c r="AU325" s="203" t="s">
        <v>83</v>
      </c>
      <c r="AY325" s="202" t="s">
        <v>136</v>
      </c>
      <c r="BK325" s="204">
        <f>SUM(BK326:BK337)</f>
        <v>0</v>
      </c>
    </row>
    <row r="326" s="2" customFormat="1" ht="24.15" customHeight="1">
      <c r="A326" s="41"/>
      <c r="B326" s="42"/>
      <c r="C326" s="207" t="s">
        <v>585</v>
      </c>
      <c r="D326" s="207" t="s">
        <v>139</v>
      </c>
      <c r="E326" s="208" t="s">
        <v>586</v>
      </c>
      <c r="F326" s="209" t="s">
        <v>587</v>
      </c>
      <c r="G326" s="210" t="s">
        <v>222</v>
      </c>
      <c r="H326" s="211">
        <v>168.80000000000001</v>
      </c>
      <c r="I326" s="212"/>
      <c r="J326" s="213">
        <f>ROUND(I326*H326,2)</f>
        <v>0</v>
      </c>
      <c r="K326" s="209" t="s">
        <v>197</v>
      </c>
      <c r="L326" s="47"/>
      <c r="M326" s="214" t="s">
        <v>19</v>
      </c>
      <c r="N326" s="215" t="s">
        <v>46</v>
      </c>
      <c r="O326" s="87"/>
      <c r="P326" s="216">
        <f>O326*H326</f>
        <v>0</v>
      </c>
      <c r="Q326" s="216">
        <v>0</v>
      </c>
      <c r="R326" s="216">
        <f>Q326*H326</f>
        <v>0</v>
      </c>
      <c r="S326" s="216">
        <v>0.025000000000000001</v>
      </c>
      <c r="T326" s="217">
        <f>S326*H326</f>
        <v>4.2200000000000006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310</v>
      </c>
      <c r="AT326" s="218" t="s">
        <v>139</v>
      </c>
      <c r="AU326" s="218" t="s">
        <v>85</v>
      </c>
      <c r="AY326" s="20" t="s">
        <v>136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83</v>
      </c>
      <c r="BK326" s="219">
        <f>ROUND(I326*H326,2)</f>
        <v>0</v>
      </c>
      <c r="BL326" s="20" t="s">
        <v>310</v>
      </c>
      <c r="BM326" s="218" t="s">
        <v>588</v>
      </c>
    </row>
    <row r="327" s="2" customFormat="1">
      <c r="A327" s="41"/>
      <c r="B327" s="42"/>
      <c r="C327" s="43"/>
      <c r="D327" s="220" t="s">
        <v>145</v>
      </c>
      <c r="E327" s="43"/>
      <c r="F327" s="221" t="s">
        <v>589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145</v>
      </c>
      <c r="AU327" s="20" t="s">
        <v>85</v>
      </c>
    </row>
    <row r="328" s="2" customFormat="1">
      <c r="A328" s="41"/>
      <c r="B328" s="42"/>
      <c r="C328" s="43"/>
      <c r="D328" s="225" t="s">
        <v>146</v>
      </c>
      <c r="E328" s="43"/>
      <c r="F328" s="226" t="s">
        <v>590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146</v>
      </c>
      <c r="AU328" s="20" t="s">
        <v>85</v>
      </c>
    </row>
    <row r="329" s="13" customFormat="1">
      <c r="A329" s="13"/>
      <c r="B329" s="232"/>
      <c r="C329" s="233"/>
      <c r="D329" s="220" t="s">
        <v>201</v>
      </c>
      <c r="E329" s="234" t="s">
        <v>19</v>
      </c>
      <c r="F329" s="235" t="s">
        <v>591</v>
      </c>
      <c r="G329" s="233"/>
      <c r="H329" s="236">
        <v>90.099999999999994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201</v>
      </c>
      <c r="AU329" s="242" t="s">
        <v>85</v>
      </c>
      <c r="AV329" s="13" t="s">
        <v>85</v>
      </c>
      <c r="AW329" s="13" t="s">
        <v>35</v>
      </c>
      <c r="AX329" s="13" t="s">
        <v>75</v>
      </c>
      <c r="AY329" s="242" t="s">
        <v>136</v>
      </c>
    </row>
    <row r="330" s="13" customFormat="1">
      <c r="A330" s="13"/>
      <c r="B330" s="232"/>
      <c r="C330" s="233"/>
      <c r="D330" s="220" t="s">
        <v>201</v>
      </c>
      <c r="E330" s="234" t="s">
        <v>19</v>
      </c>
      <c r="F330" s="235" t="s">
        <v>486</v>
      </c>
      <c r="G330" s="233"/>
      <c r="H330" s="236">
        <v>78.700000000000003</v>
      </c>
      <c r="I330" s="237"/>
      <c r="J330" s="233"/>
      <c r="K330" s="233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201</v>
      </c>
      <c r="AU330" s="242" t="s">
        <v>85</v>
      </c>
      <c r="AV330" s="13" t="s">
        <v>85</v>
      </c>
      <c r="AW330" s="13" t="s">
        <v>35</v>
      </c>
      <c r="AX330" s="13" t="s">
        <v>75</v>
      </c>
      <c r="AY330" s="242" t="s">
        <v>136</v>
      </c>
    </row>
    <row r="331" s="14" customFormat="1">
      <c r="A331" s="14"/>
      <c r="B331" s="243"/>
      <c r="C331" s="244"/>
      <c r="D331" s="220" t="s">
        <v>201</v>
      </c>
      <c r="E331" s="245" t="s">
        <v>19</v>
      </c>
      <c r="F331" s="246" t="s">
        <v>205</v>
      </c>
      <c r="G331" s="244"/>
      <c r="H331" s="247">
        <v>168.80000000000001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201</v>
      </c>
      <c r="AU331" s="253" t="s">
        <v>85</v>
      </c>
      <c r="AV331" s="14" t="s">
        <v>163</v>
      </c>
      <c r="AW331" s="14" t="s">
        <v>35</v>
      </c>
      <c r="AX331" s="14" t="s">
        <v>83</v>
      </c>
      <c r="AY331" s="253" t="s">
        <v>136</v>
      </c>
    </row>
    <row r="332" s="2" customFormat="1" ht="16.5" customHeight="1">
      <c r="A332" s="41"/>
      <c r="B332" s="42"/>
      <c r="C332" s="207" t="s">
        <v>592</v>
      </c>
      <c r="D332" s="207" t="s">
        <v>139</v>
      </c>
      <c r="E332" s="208" t="s">
        <v>593</v>
      </c>
      <c r="F332" s="209" t="s">
        <v>594</v>
      </c>
      <c r="G332" s="210" t="s">
        <v>222</v>
      </c>
      <c r="H332" s="211">
        <v>168.80000000000001</v>
      </c>
      <c r="I332" s="212"/>
      <c r="J332" s="213">
        <f>ROUND(I332*H332,2)</f>
        <v>0</v>
      </c>
      <c r="K332" s="209" t="s">
        <v>197</v>
      </c>
      <c r="L332" s="47"/>
      <c r="M332" s="214" t="s">
        <v>19</v>
      </c>
      <c r="N332" s="215" t="s">
        <v>46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310</v>
      </c>
      <c r="AT332" s="218" t="s">
        <v>139</v>
      </c>
      <c r="AU332" s="218" t="s">
        <v>85</v>
      </c>
      <c r="AY332" s="20" t="s">
        <v>136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83</v>
      </c>
      <c r="BK332" s="219">
        <f>ROUND(I332*H332,2)</f>
        <v>0</v>
      </c>
      <c r="BL332" s="20" t="s">
        <v>310</v>
      </c>
      <c r="BM332" s="218" t="s">
        <v>595</v>
      </c>
    </row>
    <row r="333" s="2" customFormat="1">
      <c r="A333" s="41"/>
      <c r="B333" s="42"/>
      <c r="C333" s="43"/>
      <c r="D333" s="220" t="s">
        <v>145</v>
      </c>
      <c r="E333" s="43"/>
      <c r="F333" s="221" t="s">
        <v>596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145</v>
      </c>
      <c r="AU333" s="20" t="s">
        <v>85</v>
      </c>
    </row>
    <row r="334" s="2" customFormat="1">
      <c r="A334" s="41"/>
      <c r="B334" s="42"/>
      <c r="C334" s="43"/>
      <c r="D334" s="225" t="s">
        <v>146</v>
      </c>
      <c r="E334" s="43"/>
      <c r="F334" s="226" t="s">
        <v>597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146</v>
      </c>
      <c r="AU334" s="20" t="s">
        <v>85</v>
      </c>
    </row>
    <row r="335" s="13" customFormat="1">
      <c r="A335" s="13"/>
      <c r="B335" s="232"/>
      <c r="C335" s="233"/>
      <c r="D335" s="220" t="s">
        <v>201</v>
      </c>
      <c r="E335" s="234" t="s">
        <v>19</v>
      </c>
      <c r="F335" s="235" t="s">
        <v>591</v>
      </c>
      <c r="G335" s="233"/>
      <c r="H335" s="236">
        <v>90.099999999999994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201</v>
      </c>
      <c r="AU335" s="242" t="s">
        <v>85</v>
      </c>
      <c r="AV335" s="13" t="s">
        <v>85</v>
      </c>
      <c r="AW335" s="13" t="s">
        <v>35</v>
      </c>
      <c r="AX335" s="13" t="s">
        <v>75</v>
      </c>
      <c r="AY335" s="242" t="s">
        <v>136</v>
      </c>
    </row>
    <row r="336" s="13" customFormat="1">
      <c r="A336" s="13"/>
      <c r="B336" s="232"/>
      <c r="C336" s="233"/>
      <c r="D336" s="220" t="s">
        <v>201</v>
      </c>
      <c r="E336" s="234" t="s">
        <v>19</v>
      </c>
      <c r="F336" s="235" t="s">
        <v>486</v>
      </c>
      <c r="G336" s="233"/>
      <c r="H336" s="236">
        <v>78.700000000000003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201</v>
      </c>
      <c r="AU336" s="242" t="s">
        <v>85</v>
      </c>
      <c r="AV336" s="13" t="s">
        <v>85</v>
      </c>
      <c r="AW336" s="13" t="s">
        <v>35</v>
      </c>
      <c r="AX336" s="13" t="s">
        <v>75</v>
      </c>
      <c r="AY336" s="242" t="s">
        <v>136</v>
      </c>
    </row>
    <row r="337" s="14" customFormat="1">
      <c r="A337" s="14"/>
      <c r="B337" s="243"/>
      <c r="C337" s="244"/>
      <c r="D337" s="220" t="s">
        <v>201</v>
      </c>
      <c r="E337" s="245" t="s">
        <v>19</v>
      </c>
      <c r="F337" s="246" t="s">
        <v>205</v>
      </c>
      <c r="G337" s="244"/>
      <c r="H337" s="247">
        <v>168.80000000000001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201</v>
      </c>
      <c r="AU337" s="253" t="s">
        <v>85</v>
      </c>
      <c r="AV337" s="14" t="s">
        <v>163</v>
      </c>
      <c r="AW337" s="14" t="s">
        <v>35</v>
      </c>
      <c r="AX337" s="14" t="s">
        <v>83</v>
      </c>
      <c r="AY337" s="253" t="s">
        <v>136</v>
      </c>
    </row>
    <row r="338" s="12" customFormat="1" ht="22.8" customHeight="1">
      <c r="A338" s="12"/>
      <c r="B338" s="191"/>
      <c r="C338" s="192"/>
      <c r="D338" s="193" t="s">
        <v>74</v>
      </c>
      <c r="E338" s="205" t="s">
        <v>598</v>
      </c>
      <c r="F338" s="205" t="s">
        <v>599</v>
      </c>
      <c r="G338" s="192"/>
      <c r="H338" s="192"/>
      <c r="I338" s="195"/>
      <c r="J338" s="206">
        <f>BK338</f>
        <v>0</v>
      </c>
      <c r="K338" s="192"/>
      <c r="L338" s="197"/>
      <c r="M338" s="198"/>
      <c r="N338" s="199"/>
      <c r="O338" s="199"/>
      <c r="P338" s="200">
        <f>SUM(P339:P368)</f>
        <v>0</v>
      </c>
      <c r="Q338" s="199"/>
      <c r="R338" s="200">
        <f>SUM(R339:R368)</f>
        <v>0.45236800000000005</v>
      </c>
      <c r="S338" s="199"/>
      <c r="T338" s="201">
        <f>SUM(T339:T368)</f>
        <v>0.064199999999999993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2" t="s">
        <v>85</v>
      </c>
      <c r="AT338" s="203" t="s">
        <v>74</v>
      </c>
      <c r="AU338" s="203" t="s">
        <v>83</v>
      </c>
      <c r="AY338" s="202" t="s">
        <v>136</v>
      </c>
      <c r="BK338" s="204">
        <f>SUM(BK339:BK368)</f>
        <v>0</v>
      </c>
    </row>
    <row r="339" s="2" customFormat="1" ht="24.15" customHeight="1">
      <c r="A339" s="41"/>
      <c r="B339" s="42"/>
      <c r="C339" s="207" t="s">
        <v>600</v>
      </c>
      <c r="D339" s="207" t="s">
        <v>139</v>
      </c>
      <c r="E339" s="208" t="s">
        <v>601</v>
      </c>
      <c r="F339" s="209" t="s">
        <v>602</v>
      </c>
      <c r="G339" s="210" t="s">
        <v>222</v>
      </c>
      <c r="H339" s="211">
        <v>21.399999999999999</v>
      </c>
      <c r="I339" s="212"/>
      <c r="J339" s="213">
        <f>ROUND(I339*H339,2)</f>
        <v>0</v>
      </c>
      <c r="K339" s="209" t="s">
        <v>197</v>
      </c>
      <c r="L339" s="47"/>
      <c r="M339" s="214" t="s">
        <v>19</v>
      </c>
      <c r="N339" s="215" t="s">
        <v>46</v>
      </c>
      <c r="O339" s="87"/>
      <c r="P339" s="216">
        <f>O339*H339</f>
        <v>0</v>
      </c>
      <c r="Q339" s="216">
        <v>0</v>
      </c>
      <c r="R339" s="216">
        <f>Q339*H339</f>
        <v>0</v>
      </c>
      <c r="S339" s="216">
        <v>0.0030000000000000001</v>
      </c>
      <c r="T339" s="217">
        <f>S339*H339</f>
        <v>0.064199999999999993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310</v>
      </c>
      <c r="AT339" s="218" t="s">
        <v>139</v>
      </c>
      <c r="AU339" s="218" t="s">
        <v>85</v>
      </c>
      <c r="AY339" s="20" t="s">
        <v>136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83</v>
      </c>
      <c r="BK339" s="219">
        <f>ROUND(I339*H339,2)</f>
        <v>0</v>
      </c>
      <c r="BL339" s="20" t="s">
        <v>310</v>
      </c>
      <c r="BM339" s="218" t="s">
        <v>603</v>
      </c>
    </row>
    <row r="340" s="2" customFormat="1">
      <c r="A340" s="41"/>
      <c r="B340" s="42"/>
      <c r="C340" s="43"/>
      <c r="D340" s="220" t="s">
        <v>145</v>
      </c>
      <c r="E340" s="43"/>
      <c r="F340" s="221" t="s">
        <v>604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145</v>
      </c>
      <c r="AU340" s="20" t="s">
        <v>85</v>
      </c>
    </row>
    <row r="341" s="2" customFormat="1">
      <c r="A341" s="41"/>
      <c r="B341" s="42"/>
      <c r="C341" s="43"/>
      <c r="D341" s="225" t="s">
        <v>146</v>
      </c>
      <c r="E341" s="43"/>
      <c r="F341" s="226" t="s">
        <v>605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146</v>
      </c>
      <c r="AU341" s="20" t="s">
        <v>85</v>
      </c>
    </row>
    <row r="342" s="13" customFormat="1">
      <c r="A342" s="13"/>
      <c r="B342" s="232"/>
      <c r="C342" s="233"/>
      <c r="D342" s="220" t="s">
        <v>201</v>
      </c>
      <c r="E342" s="234" t="s">
        <v>19</v>
      </c>
      <c r="F342" s="235" t="s">
        <v>606</v>
      </c>
      <c r="G342" s="233"/>
      <c r="H342" s="236">
        <v>21.399999999999999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201</v>
      </c>
      <c r="AU342" s="242" t="s">
        <v>85</v>
      </c>
      <c r="AV342" s="13" t="s">
        <v>85</v>
      </c>
      <c r="AW342" s="13" t="s">
        <v>35</v>
      </c>
      <c r="AX342" s="13" t="s">
        <v>83</v>
      </c>
      <c r="AY342" s="242" t="s">
        <v>136</v>
      </c>
    </row>
    <row r="343" s="2" customFormat="1" ht="21.75" customHeight="1">
      <c r="A343" s="41"/>
      <c r="B343" s="42"/>
      <c r="C343" s="207" t="s">
        <v>607</v>
      </c>
      <c r="D343" s="207" t="s">
        <v>139</v>
      </c>
      <c r="E343" s="208" t="s">
        <v>608</v>
      </c>
      <c r="F343" s="209" t="s">
        <v>609</v>
      </c>
      <c r="G343" s="210" t="s">
        <v>222</v>
      </c>
      <c r="H343" s="211">
        <v>168.80000000000001</v>
      </c>
      <c r="I343" s="212"/>
      <c r="J343" s="213">
        <f>ROUND(I343*H343,2)</f>
        <v>0</v>
      </c>
      <c r="K343" s="209" t="s">
        <v>197</v>
      </c>
      <c r="L343" s="47"/>
      <c r="M343" s="214" t="s">
        <v>19</v>
      </c>
      <c r="N343" s="215" t="s">
        <v>46</v>
      </c>
      <c r="O343" s="87"/>
      <c r="P343" s="216">
        <f>O343*H343</f>
        <v>0</v>
      </c>
      <c r="Q343" s="216">
        <v>0.00029999999999999997</v>
      </c>
      <c r="R343" s="216">
        <f>Q343*H343</f>
        <v>0.050639999999999998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310</v>
      </c>
      <c r="AT343" s="218" t="s">
        <v>139</v>
      </c>
      <c r="AU343" s="218" t="s">
        <v>85</v>
      </c>
      <c r="AY343" s="20" t="s">
        <v>136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83</v>
      </c>
      <c r="BK343" s="219">
        <f>ROUND(I343*H343,2)</f>
        <v>0</v>
      </c>
      <c r="BL343" s="20" t="s">
        <v>310</v>
      </c>
      <c r="BM343" s="218" t="s">
        <v>610</v>
      </c>
    </row>
    <row r="344" s="2" customFormat="1">
      <c r="A344" s="41"/>
      <c r="B344" s="42"/>
      <c r="C344" s="43"/>
      <c r="D344" s="220" t="s">
        <v>145</v>
      </c>
      <c r="E344" s="43"/>
      <c r="F344" s="221" t="s">
        <v>611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145</v>
      </c>
      <c r="AU344" s="20" t="s">
        <v>85</v>
      </c>
    </row>
    <row r="345" s="2" customFormat="1">
      <c r="A345" s="41"/>
      <c r="B345" s="42"/>
      <c r="C345" s="43"/>
      <c r="D345" s="225" t="s">
        <v>146</v>
      </c>
      <c r="E345" s="43"/>
      <c r="F345" s="226" t="s">
        <v>612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146</v>
      </c>
      <c r="AU345" s="20" t="s">
        <v>85</v>
      </c>
    </row>
    <row r="346" s="13" customFormat="1">
      <c r="A346" s="13"/>
      <c r="B346" s="232"/>
      <c r="C346" s="233"/>
      <c r="D346" s="220" t="s">
        <v>201</v>
      </c>
      <c r="E346" s="234" t="s">
        <v>19</v>
      </c>
      <c r="F346" s="235" t="s">
        <v>591</v>
      </c>
      <c r="G346" s="233"/>
      <c r="H346" s="236">
        <v>90.099999999999994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201</v>
      </c>
      <c r="AU346" s="242" t="s">
        <v>85</v>
      </c>
      <c r="AV346" s="13" t="s">
        <v>85</v>
      </c>
      <c r="AW346" s="13" t="s">
        <v>35</v>
      </c>
      <c r="AX346" s="13" t="s">
        <v>75</v>
      </c>
      <c r="AY346" s="242" t="s">
        <v>136</v>
      </c>
    </row>
    <row r="347" s="13" customFormat="1">
      <c r="A347" s="13"/>
      <c r="B347" s="232"/>
      <c r="C347" s="233"/>
      <c r="D347" s="220" t="s">
        <v>201</v>
      </c>
      <c r="E347" s="234" t="s">
        <v>19</v>
      </c>
      <c r="F347" s="235" t="s">
        <v>486</v>
      </c>
      <c r="G347" s="233"/>
      <c r="H347" s="236">
        <v>78.700000000000003</v>
      </c>
      <c r="I347" s="237"/>
      <c r="J347" s="233"/>
      <c r="K347" s="233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201</v>
      </c>
      <c r="AU347" s="242" t="s">
        <v>85</v>
      </c>
      <c r="AV347" s="13" t="s">
        <v>85</v>
      </c>
      <c r="AW347" s="13" t="s">
        <v>35</v>
      </c>
      <c r="AX347" s="13" t="s">
        <v>75</v>
      </c>
      <c r="AY347" s="242" t="s">
        <v>136</v>
      </c>
    </row>
    <row r="348" s="14" customFormat="1">
      <c r="A348" s="14"/>
      <c r="B348" s="243"/>
      <c r="C348" s="244"/>
      <c r="D348" s="220" t="s">
        <v>201</v>
      </c>
      <c r="E348" s="245" t="s">
        <v>19</v>
      </c>
      <c r="F348" s="246" t="s">
        <v>205</v>
      </c>
      <c r="G348" s="244"/>
      <c r="H348" s="247">
        <v>168.80000000000001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201</v>
      </c>
      <c r="AU348" s="253" t="s">
        <v>85</v>
      </c>
      <c r="AV348" s="14" t="s">
        <v>163</v>
      </c>
      <c r="AW348" s="14" t="s">
        <v>35</v>
      </c>
      <c r="AX348" s="14" t="s">
        <v>83</v>
      </c>
      <c r="AY348" s="253" t="s">
        <v>136</v>
      </c>
    </row>
    <row r="349" s="2" customFormat="1" ht="33" customHeight="1">
      <c r="A349" s="41"/>
      <c r="B349" s="42"/>
      <c r="C349" s="264" t="s">
        <v>613</v>
      </c>
      <c r="D349" s="264" t="s">
        <v>263</v>
      </c>
      <c r="E349" s="265" t="s">
        <v>614</v>
      </c>
      <c r="F349" s="266" t="s">
        <v>615</v>
      </c>
      <c r="G349" s="267" t="s">
        <v>222</v>
      </c>
      <c r="H349" s="268">
        <v>185.68000000000001</v>
      </c>
      <c r="I349" s="269"/>
      <c r="J349" s="270">
        <f>ROUND(I349*H349,2)</f>
        <v>0</v>
      </c>
      <c r="K349" s="266" t="s">
        <v>197</v>
      </c>
      <c r="L349" s="271"/>
      <c r="M349" s="272" t="s">
        <v>19</v>
      </c>
      <c r="N349" s="273" t="s">
        <v>46</v>
      </c>
      <c r="O349" s="87"/>
      <c r="P349" s="216">
        <f>O349*H349</f>
        <v>0</v>
      </c>
      <c r="Q349" s="216">
        <v>0.0018</v>
      </c>
      <c r="R349" s="216">
        <f>Q349*H349</f>
        <v>0.33422400000000002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409</v>
      </c>
      <c r="AT349" s="218" t="s">
        <v>263</v>
      </c>
      <c r="AU349" s="218" t="s">
        <v>85</v>
      </c>
      <c r="AY349" s="20" t="s">
        <v>136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83</v>
      </c>
      <c r="BK349" s="219">
        <f>ROUND(I349*H349,2)</f>
        <v>0</v>
      </c>
      <c r="BL349" s="20" t="s">
        <v>310</v>
      </c>
      <c r="BM349" s="218" t="s">
        <v>616</v>
      </c>
    </row>
    <row r="350" s="2" customFormat="1">
      <c r="A350" s="41"/>
      <c r="B350" s="42"/>
      <c r="C350" s="43"/>
      <c r="D350" s="220" t="s">
        <v>145</v>
      </c>
      <c r="E350" s="43"/>
      <c r="F350" s="221" t="s">
        <v>615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145</v>
      </c>
      <c r="AU350" s="20" t="s">
        <v>85</v>
      </c>
    </row>
    <row r="351" s="13" customFormat="1">
      <c r="A351" s="13"/>
      <c r="B351" s="232"/>
      <c r="C351" s="233"/>
      <c r="D351" s="220" t="s">
        <v>201</v>
      </c>
      <c r="E351" s="234" t="s">
        <v>19</v>
      </c>
      <c r="F351" s="235" t="s">
        <v>617</v>
      </c>
      <c r="G351" s="233"/>
      <c r="H351" s="236">
        <v>185.68000000000001</v>
      </c>
      <c r="I351" s="237"/>
      <c r="J351" s="233"/>
      <c r="K351" s="233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201</v>
      </c>
      <c r="AU351" s="242" t="s">
        <v>85</v>
      </c>
      <c r="AV351" s="13" t="s">
        <v>85</v>
      </c>
      <c r="AW351" s="13" t="s">
        <v>35</v>
      </c>
      <c r="AX351" s="13" t="s">
        <v>83</v>
      </c>
      <c r="AY351" s="242" t="s">
        <v>136</v>
      </c>
    </row>
    <row r="352" s="2" customFormat="1" ht="16.5" customHeight="1">
      <c r="A352" s="41"/>
      <c r="B352" s="42"/>
      <c r="C352" s="207" t="s">
        <v>618</v>
      </c>
      <c r="D352" s="207" t="s">
        <v>139</v>
      </c>
      <c r="E352" s="208" t="s">
        <v>619</v>
      </c>
      <c r="F352" s="209" t="s">
        <v>620</v>
      </c>
      <c r="G352" s="210" t="s">
        <v>305</v>
      </c>
      <c r="H352" s="211">
        <v>163.19999999999999</v>
      </c>
      <c r="I352" s="212"/>
      <c r="J352" s="213">
        <f>ROUND(I352*H352,2)</f>
        <v>0</v>
      </c>
      <c r="K352" s="209" t="s">
        <v>197</v>
      </c>
      <c r="L352" s="47"/>
      <c r="M352" s="214" t="s">
        <v>19</v>
      </c>
      <c r="N352" s="215" t="s">
        <v>46</v>
      </c>
      <c r="O352" s="87"/>
      <c r="P352" s="216">
        <f>O352*H352</f>
        <v>0</v>
      </c>
      <c r="Q352" s="216">
        <v>1.0000000000000001E-05</v>
      </c>
      <c r="R352" s="216">
        <f>Q352*H352</f>
        <v>0.001632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310</v>
      </c>
      <c r="AT352" s="218" t="s">
        <v>139</v>
      </c>
      <c r="AU352" s="218" t="s">
        <v>85</v>
      </c>
      <c r="AY352" s="20" t="s">
        <v>136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83</v>
      </c>
      <c r="BK352" s="219">
        <f>ROUND(I352*H352,2)</f>
        <v>0</v>
      </c>
      <c r="BL352" s="20" t="s">
        <v>310</v>
      </c>
      <c r="BM352" s="218" t="s">
        <v>621</v>
      </c>
    </row>
    <row r="353" s="2" customFormat="1">
      <c r="A353" s="41"/>
      <c r="B353" s="42"/>
      <c r="C353" s="43"/>
      <c r="D353" s="220" t="s">
        <v>145</v>
      </c>
      <c r="E353" s="43"/>
      <c r="F353" s="221" t="s">
        <v>622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145</v>
      </c>
      <c r="AU353" s="20" t="s">
        <v>85</v>
      </c>
    </row>
    <row r="354" s="2" customFormat="1">
      <c r="A354" s="41"/>
      <c r="B354" s="42"/>
      <c r="C354" s="43"/>
      <c r="D354" s="225" t="s">
        <v>146</v>
      </c>
      <c r="E354" s="43"/>
      <c r="F354" s="226" t="s">
        <v>623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146</v>
      </c>
      <c r="AU354" s="20" t="s">
        <v>85</v>
      </c>
    </row>
    <row r="355" s="13" customFormat="1">
      <c r="A355" s="13"/>
      <c r="B355" s="232"/>
      <c r="C355" s="233"/>
      <c r="D355" s="220" t="s">
        <v>201</v>
      </c>
      <c r="E355" s="234" t="s">
        <v>19</v>
      </c>
      <c r="F355" s="235" t="s">
        <v>624</v>
      </c>
      <c r="G355" s="233"/>
      <c r="H355" s="236">
        <v>114.09999999999999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201</v>
      </c>
      <c r="AU355" s="242" t="s">
        <v>85</v>
      </c>
      <c r="AV355" s="13" t="s">
        <v>85</v>
      </c>
      <c r="AW355" s="13" t="s">
        <v>35</v>
      </c>
      <c r="AX355" s="13" t="s">
        <v>75</v>
      </c>
      <c r="AY355" s="242" t="s">
        <v>136</v>
      </c>
    </row>
    <row r="356" s="13" customFormat="1">
      <c r="A356" s="13"/>
      <c r="B356" s="232"/>
      <c r="C356" s="233"/>
      <c r="D356" s="220" t="s">
        <v>201</v>
      </c>
      <c r="E356" s="234" t="s">
        <v>19</v>
      </c>
      <c r="F356" s="235" t="s">
        <v>625</v>
      </c>
      <c r="G356" s="233"/>
      <c r="H356" s="236">
        <v>49.100000000000001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201</v>
      </c>
      <c r="AU356" s="242" t="s">
        <v>85</v>
      </c>
      <c r="AV356" s="13" t="s">
        <v>85</v>
      </c>
      <c r="AW356" s="13" t="s">
        <v>35</v>
      </c>
      <c r="AX356" s="13" t="s">
        <v>75</v>
      </c>
      <c r="AY356" s="242" t="s">
        <v>136</v>
      </c>
    </row>
    <row r="357" s="14" customFormat="1">
      <c r="A357" s="14"/>
      <c r="B357" s="243"/>
      <c r="C357" s="244"/>
      <c r="D357" s="220" t="s">
        <v>201</v>
      </c>
      <c r="E357" s="245" t="s">
        <v>19</v>
      </c>
      <c r="F357" s="246" t="s">
        <v>205</v>
      </c>
      <c r="G357" s="244"/>
      <c r="H357" s="247">
        <v>163.19999999999999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201</v>
      </c>
      <c r="AU357" s="253" t="s">
        <v>85</v>
      </c>
      <c r="AV357" s="14" t="s">
        <v>163</v>
      </c>
      <c r="AW357" s="14" t="s">
        <v>35</v>
      </c>
      <c r="AX357" s="14" t="s">
        <v>83</v>
      </c>
      <c r="AY357" s="253" t="s">
        <v>136</v>
      </c>
    </row>
    <row r="358" s="2" customFormat="1" ht="16.5" customHeight="1">
      <c r="A358" s="41"/>
      <c r="B358" s="42"/>
      <c r="C358" s="264" t="s">
        <v>626</v>
      </c>
      <c r="D358" s="264" t="s">
        <v>263</v>
      </c>
      <c r="E358" s="265" t="s">
        <v>627</v>
      </c>
      <c r="F358" s="266" t="s">
        <v>628</v>
      </c>
      <c r="G358" s="267" t="s">
        <v>305</v>
      </c>
      <c r="H358" s="268">
        <v>179.52000000000001</v>
      </c>
      <c r="I358" s="269"/>
      <c r="J358" s="270">
        <f>ROUND(I358*H358,2)</f>
        <v>0</v>
      </c>
      <c r="K358" s="266" t="s">
        <v>197</v>
      </c>
      <c r="L358" s="271"/>
      <c r="M358" s="272" t="s">
        <v>19</v>
      </c>
      <c r="N358" s="273" t="s">
        <v>46</v>
      </c>
      <c r="O358" s="87"/>
      <c r="P358" s="216">
        <f>O358*H358</f>
        <v>0</v>
      </c>
      <c r="Q358" s="216">
        <v>0.00035</v>
      </c>
      <c r="R358" s="216">
        <f>Q358*H358</f>
        <v>0.062831999999999999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409</v>
      </c>
      <c r="AT358" s="218" t="s">
        <v>263</v>
      </c>
      <c r="AU358" s="218" t="s">
        <v>85</v>
      </c>
      <c r="AY358" s="20" t="s">
        <v>136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83</v>
      </c>
      <c r="BK358" s="219">
        <f>ROUND(I358*H358,2)</f>
        <v>0</v>
      </c>
      <c r="BL358" s="20" t="s">
        <v>310</v>
      </c>
      <c r="BM358" s="218" t="s">
        <v>629</v>
      </c>
    </row>
    <row r="359" s="2" customFormat="1">
      <c r="A359" s="41"/>
      <c r="B359" s="42"/>
      <c r="C359" s="43"/>
      <c r="D359" s="220" t="s">
        <v>145</v>
      </c>
      <c r="E359" s="43"/>
      <c r="F359" s="221" t="s">
        <v>628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145</v>
      </c>
      <c r="AU359" s="20" t="s">
        <v>85</v>
      </c>
    </row>
    <row r="360" s="13" customFormat="1">
      <c r="A360" s="13"/>
      <c r="B360" s="232"/>
      <c r="C360" s="233"/>
      <c r="D360" s="220" t="s">
        <v>201</v>
      </c>
      <c r="E360" s="234" t="s">
        <v>19</v>
      </c>
      <c r="F360" s="235" t="s">
        <v>630</v>
      </c>
      <c r="G360" s="233"/>
      <c r="H360" s="236">
        <v>179.52000000000001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201</v>
      </c>
      <c r="AU360" s="242" t="s">
        <v>85</v>
      </c>
      <c r="AV360" s="13" t="s">
        <v>85</v>
      </c>
      <c r="AW360" s="13" t="s">
        <v>35</v>
      </c>
      <c r="AX360" s="13" t="s">
        <v>83</v>
      </c>
      <c r="AY360" s="242" t="s">
        <v>136</v>
      </c>
    </row>
    <row r="361" s="2" customFormat="1" ht="16.5" customHeight="1">
      <c r="A361" s="41"/>
      <c r="B361" s="42"/>
      <c r="C361" s="207" t="s">
        <v>631</v>
      </c>
      <c r="D361" s="207" t="s">
        <v>139</v>
      </c>
      <c r="E361" s="208" t="s">
        <v>632</v>
      </c>
      <c r="F361" s="209" t="s">
        <v>633</v>
      </c>
      <c r="G361" s="210" t="s">
        <v>305</v>
      </c>
      <c r="H361" s="211">
        <v>8</v>
      </c>
      <c r="I361" s="212"/>
      <c r="J361" s="213">
        <f>ROUND(I361*H361,2)</f>
        <v>0</v>
      </c>
      <c r="K361" s="209" t="s">
        <v>197</v>
      </c>
      <c r="L361" s="47"/>
      <c r="M361" s="214" t="s">
        <v>19</v>
      </c>
      <c r="N361" s="215" t="s">
        <v>46</v>
      </c>
      <c r="O361" s="87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310</v>
      </c>
      <c r="AT361" s="218" t="s">
        <v>139</v>
      </c>
      <c r="AU361" s="218" t="s">
        <v>85</v>
      </c>
      <c r="AY361" s="20" t="s">
        <v>136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310</v>
      </c>
      <c r="BM361" s="218" t="s">
        <v>634</v>
      </c>
    </row>
    <row r="362" s="2" customFormat="1">
      <c r="A362" s="41"/>
      <c r="B362" s="42"/>
      <c r="C362" s="43"/>
      <c r="D362" s="220" t="s">
        <v>145</v>
      </c>
      <c r="E362" s="43"/>
      <c r="F362" s="221" t="s">
        <v>635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145</v>
      </c>
      <c r="AU362" s="20" t="s">
        <v>85</v>
      </c>
    </row>
    <row r="363" s="2" customFormat="1">
      <c r="A363" s="41"/>
      <c r="B363" s="42"/>
      <c r="C363" s="43"/>
      <c r="D363" s="225" t="s">
        <v>146</v>
      </c>
      <c r="E363" s="43"/>
      <c r="F363" s="226" t="s">
        <v>636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146</v>
      </c>
      <c r="AU363" s="20" t="s">
        <v>85</v>
      </c>
    </row>
    <row r="364" s="2" customFormat="1" ht="24.15" customHeight="1">
      <c r="A364" s="41"/>
      <c r="B364" s="42"/>
      <c r="C364" s="264" t="s">
        <v>637</v>
      </c>
      <c r="D364" s="264" t="s">
        <v>263</v>
      </c>
      <c r="E364" s="265" t="s">
        <v>638</v>
      </c>
      <c r="F364" s="266" t="s">
        <v>639</v>
      </c>
      <c r="G364" s="267" t="s">
        <v>305</v>
      </c>
      <c r="H364" s="268">
        <v>8</v>
      </c>
      <c r="I364" s="269"/>
      <c r="J364" s="270">
        <f>ROUND(I364*H364,2)</f>
        <v>0</v>
      </c>
      <c r="K364" s="266" t="s">
        <v>197</v>
      </c>
      <c r="L364" s="271"/>
      <c r="M364" s="272" t="s">
        <v>19</v>
      </c>
      <c r="N364" s="273" t="s">
        <v>46</v>
      </c>
      <c r="O364" s="87"/>
      <c r="P364" s="216">
        <f>O364*H364</f>
        <v>0</v>
      </c>
      <c r="Q364" s="216">
        <v>0.00038000000000000002</v>
      </c>
      <c r="R364" s="216">
        <f>Q364*H364</f>
        <v>0.0030400000000000002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409</v>
      </c>
      <c r="AT364" s="218" t="s">
        <v>263</v>
      </c>
      <c r="AU364" s="218" t="s">
        <v>85</v>
      </c>
      <c r="AY364" s="20" t="s">
        <v>136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83</v>
      </c>
      <c r="BK364" s="219">
        <f>ROUND(I364*H364,2)</f>
        <v>0</v>
      </c>
      <c r="BL364" s="20" t="s">
        <v>310</v>
      </c>
      <c r="BM364" s="218" t="s">
        <v>640</v>
      </c>
    </row>
    <row r="365" s="2" customFormat="1">
      <c r="A365" s="41"/>
      <c r="B365" s="42"/>
      <c r="C365" s="43"/>
      <c r="D365" s="220" t="s">
        <v>145</v>
      </c>
      <c r="E365" s="43"/>
      <c r="F365" s="221" t="s">
        <v>639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145</v>
      </c>
      <c r="AU365" s="20" t="s">
        <v>85</v>
      </c>
    </row>
    <row r="366" s="2" customFormat="1" ht="24.15" customHeight="1">
      <c r="A366" s="41"/>
      <c r="B366" s="42"/>
      <c r="C366" s="207" t="s">
        <v>641</v>
      </c>
      <c r="D366" s="207" t="s">
        <v>139</v>
      </c>
      <c r="E366" s="208" t="s">
        <v>642</v>
      </c>
      <c r="F366" s="209" t="s">
        <v>643</v>
      </c>
      <c r="G366" s="210" t="s">
        <v>214</v>
      </c>
      <c r="H366" s="211">
        <v>0.45200000000000001</v>
      </c>
      <c r="I366" s="212"/>
      <c r="J366" s="213">
        <f>ROUND(I366*H366,2)</f>
        <v>0</v>
      </c>
      <c r="K366" s="209" t="s">
        <v>197</v>
      </c>
      <c r="L366" s="47"/>
      <c r="M366" s="214" t="s">
        <v>19</v>
      </c>
      <c r="N366" s="215" t="s">
        <v>46</v>
      </c>
      <c r="O366" s="87"/>
      <c r="P366" s="216">
        <f>O366*H366</f>
        <v>0</v>
      </c>
      <c r="Q366" s="216">
        <v>0</v>
      </c>
      <c r="R366" s="216">
        <f>Q366*H366</f>
        <v>0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310</v>
      </c>
      <c r="AT366" s="218" t="s">
        <v>139</v>
      </c>
      <c r="AU366" s="218" t="s">
        <v>85</v>
      </c>
      <c r="AY366" s="20" t="s">
        <v>136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83</v>
      </c>
      <c r="BK366" s="219">
        <f>ROUND(I366*H366,2)</f>
        <v>0</v>
      </c>
      <c r="BL366" s="20" t="s">
        <v>310</v>
      </c>
      <c r="BM366" s="218" t="s">
        <v>644</v>
      </c>
    </row>
    <row r="367" s="2" customFormat="1">
      <c r="A367" s="41"/>
      <c r="B367" s="42"/>
      <c r="C367" s="43"/>
      <c r="D367" s="220" t="s">
        <v>145</v>
      </c>
      <c r="E367" s="43"/>
      <c r="F367" s="221" t="s">
        <v>645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145</v>
      </c>
      <c r="AU367" s="20" t="s">
        <v>85</v>
      </c>
    </row>
    <row r="368" s="2" customFormat="1">
      <c r="A368" s="41"/>
      <c r="B368" s="42"/>
      <c r="C368" s="43"/>
      <c r="D368" s="225" t="s">
        <v>146</v>
      </c>
      <c r="E368" s="43"/>
      <c r="F368" s="226" t="s">
        <v>646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146</v>
      </c>
      <c r="AU368" s="20" t="s">
        <v>85</v>
      </c>
    </row>
    <row r="369" s="12" customFormat="1" ht="22.8" customHeight="1">
      <c r="A369" s="12"/>
      <c r="B369" s="191"/>
      <c r="C369" s="192"/>
      <c r="D369" s="193" t="s">
        <v>74</v>
      </c>
      <c r="E369" s="205" t="s">
        <v>647</v>
      </c>
      <c r="F369" s="205" t="s">
        <v>648</v>
      </c>
      <c r="G369" s="192"/>
      <c r="H369" s="192"/>
      <c r="I369" s="195"/>
      <c r="J369" s="206">
        <f>BK369</f>
        <v>0</v>
      </c>
      <c r="K369" s="192"/>
      <c r="L369" s="197"/>
      <c r="M369" s="198"/>
      <c r="N369" s="199"/>
      <c r="O369" s="199"/>
      <c r="P369" s="200">
        <f>SUM(P370:P411)</f>
        <v>0</v>
      </c>
      <c r="Q369" s="199"/>
      <c r="R369" s="200">
        <f>SUM(R370:R411)</f>
        <v>0.16720708000000001</v>
      </c>
      <c r="S369" s="199"/>
      <c r="T369" s="201">
        <f>SUM(T370:T411)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2" t="s">
        <v>85</v>
      </c>
      <c r="AT369" s="203" t="s">
        <v>74</v>
      </c>
      <c r="AU369" s="203" t="s">
        <v>83</v>
      </c>
      <c r="AY369" s="202" t="s">
        <v>136</v>
      </c>
      <c r="BK369" s="204">
        <f>SUM(BK370:BK411)</f>
        <v>0</v>
      </c>
    </row>
    <row r="370" s="2" customFormat="1" ht="16.5" customHeight="1">
      <c r="A370" s="41"/>
      <c r="B370" s="42"/>
      <c r="C370" s="207" t="s">
        <v>649</v>
      </c>
      <c r="D370" s="207" t="s">
        <v>139</v>
      </c>
      <c r="E370" s="208" t="s">
        <v>650</v>
      </c>
      <c r="F370" s="209" t="s">
        <v>651</v>
      </c>
      <c r="G370" s="210" t="s">
        <v>222</v>
      </c>
      <c r="H370" s="211">
        <v>6.298</v>
      </c>
      <c r="I370" s="212"/>
      <c r="J370" s="213">
        <f>ROUND(I370*H370,2)</f>
        <v>0</v>
      </c>
      <c r="K370" s="209" t="s">
        <v>197</v>
      </c>
      <c r="L370" s="47"/>
      <c r="M370" s="214" t="s">
        <v>19</v>
      </c>
      <c r="N370" s="215" t="s">
        <v>46</v>
      </c>
      <c r="O370" s="87"/>
      <c r="P370" s="216">
        <f>O370*H370</f>
        <v>0</v>
      </c>
      <c r="Q370" s="216">
        <v>0.00029999999999999997</v>
      </c>
      <c r="R370" s="216">
        <f>Q370*H370</f>
        <v>0.0018893999999999999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310</v>
      </c>
      <c r="AT370" s="218" t="s">
        <v>139</v>
      </c>
      <c r="AU370" s="218" t="s">
        <v>85</v>
      </c>
      <c r="AY370" s="20" t="s">
        <v>136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83</v>
      </c>
      <c r="BK370" s="219">
        <f>ROUND(I370*H370,2)</f>
        <v>0</v>
      </c>
      <c r="BL370" s="20" t="s">
        <v>310</v>
      </c>
      <c r="BM370" s="218" t="s">
        <v>652</v>
      </c>
    </row>
    <row r="371" s="2" customFormat="1">
      <c r="A371" s="41"/>
      <c r="B371" s="42"/>
      <c r="C371" s="43"/>
      <c r="D371" s="220" t="s">
        <v>145</v>
      </c>
      <c r="E371" s="43"/>
      <c r="F371" s="221" t="s">
        <v>653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145</v>
      </c>
      <c r="AU371" s="20" t="s">
        <v>85</v>
      </c>
    </row>
    <row r="372" s="2" customFormat="1">
      <c r="A372" s="41"/>
      <c r="B372" s="42"/>
      <c r="C372" s="43"/>
      <c r="D372" s="225" t="s">
        <v>146</v>
      </c>
      <c r="E372" s="43"/>
      <c r="F372" s="226" t="s">
        <v>654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146</v>
      </c>
      <c r="AU372" s="20" t="s">
        <v>85</v>
      </c>
    </row>
    <row r="373" s="15" customFormat="1">
      <c r="A373" s="15"/>
      <c r="B373" s="254"/>
      <c r="C373" s="255"/>
      <c r="D373" s="220" t="s">
        <v>201</v>
      </c>
      <c r="E373" s="256" t="s">
        <v>19</v>
      </c>
      <c r="F373" s="257" t="s">
        <v>655</v>
      </c>
      <c r="G373" s="255"/>
      <c r="H373" s="256" t="s">
        <v>19</v>
      </c>
      <c r="I373" s="258"/>
      <c r="J373" s="255"/>
      <c r="K373" s="255"/>
      <c r="L373" s="259"/>
      <c r="M373" s="260"/>
      <c r="N373" s="261"/>
      <c r="O373" s="261"/>
      <c r="P373" s="261"/>
      <c r="Q373" s="261"/>
      <c r="R373" s="261"/>
      <c r="S373" s="261"/>
      <c r="T373" s="26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3" t="s">
        <v>201</v>
      </c>
      <c r="AU373" s="263" t="s">
        <v>85</v>
      </c>
      <c r="AV373" s="15" t="s">
        <v>83</v>
      </c>
      <c r="AW373" s="15" t="s">
        <v>35</v>
      </c>
      <c r="AX373" s="15" t="s">
        <v>75</v>
      </c>
      <c r="AY373" s="263" t="s">
        <v>136</v>
      </c>
    </row>
    <row r="374" s="13" customFormat="1">
      <c r="A374" s="13"/>
      <c r="B374" s="232"/>
      <c r="C374" s="233"/>
      <c r="D374" s="220" t="s">
        <v>201</v>
      </c>
      <c r="E374" s="234" t="s">
        <v>19</v>
      </c>
      <c r="F374" s="235" t="s">
        <v>656</v>
      </c>
      <c r="G374" s="233"/>
      <c r="H374" s="236">
        <v>1.5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201</v>
      </c>
      <c r="AU374" s="242" t="s">
        <v>85</v>
      </c>
      <c r="AV374" s="13" t="s">
        <v>85</v>
      </c>
      <c r="AW374" s="13" t="s">
        <v>35</v>
      </c>
      <c r="AX374" s="13" t="s">
        <v>75</v>
      </c>
      <c r="AY374" s="242" t="s">
        <v>136</v>
      </c>
    </row>
    <row r="375" s="15" customFormat="1">
      <c r="A375" s="15"/>
      <c r="B375" s="254"/>
      <c r="C375" s="255"/>
      <c r="D375" s="220" t="s">
        <v>201</v>
      </c>
      <c r="E375" s="256" t="s">
        <v>19</v>
      </c>
      <c r="F375" s="257" t="s">
        <v>657</v>
      </c>
      <c r="G375" s="255"/>
      <c r="H375" s="256" t="s">
        <v>19</v>
      </c>
      <c r="I375" s="258"/>
      <c r="J375" s="255"/>
      <c r="K375" s="255"/>
      <c r="L375" s="259"/>
      <c r="M375" s="260"/>
      <c r="N375" s="261"/>
      <c r="O375" s="261"/>
      <c r="P375" s="261"/>
      <c r="Q375" s="261"/>
      <c r="R375" s="261"/>
      <c r="S375" s="261"/>
      <c r="T375" s="262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3" t="s">
        <v>201</v>
      </c>
      <c r="AU375" s="263" t="s">
        <v>85</v>
      </c>
      <c r="AV375" s="15" t="s">
        <v>83</v>
      </c>
      <c r="AW375" s="15" t="s">
        <v>35</v>
      </c>
      <c r="AX375" s="15" t="s">
        <v>75</v>
      </c>
      <c r="AY375" s="263" t="s">
        <v>136</v>
      </c>
    </row>
    <row r="376" s="13" customFormat="1">
      <c r="A376" s="13"/>
      <c r="B376" s="232"/>
      <c r="C376" s="233"/>
      <c r="D376" s="220" t="s">
        <v>201</v>
      </c>
      <c r="E376" s="234" t="s">
        <v>19</v>
      </c>
      <c r="F376" s="235" t="s">
        <v>658</v>
      </c>
      <c r="G376" s="233"/>
      <c r="H376" s="236">
        <v>2.4300000000000002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201</v>
      </c>
      <c r="AU376" s="242" t="s">
        <v>85</v>
      </c>
      <c r="AV376" s="13" t="s">
        <v>85</v>
      </c>
      <c r="AW376" s="13" t="s">
        <v>35</v>
      </c>
      <c r="AX376" s="13" t="s">
        <v>75</v>
      </c>
      <c r="AY376" s="242" t="s">
        <v>136</v>
      </c>
    </row>
    <row r="377" s="15" customFormat="1">
      <c r="A377" s="15"/>
      <c r="B377" s="254"/>
      <c r="C377" s="255"/>
      <c r="D377" s="220" t="s">
        <v>201</v>
      </c>
      <c r="E377" s="256" t="s">
        <v>19</v>
      </c>
      <c r="F377" s="257" t="s">
        <v>659</v>
      </c>
      <c r="G377" s="255"/>
      <c r="H377" s="256" t="s">
        <v>19</v>
      </c>
      <c r="I377" s="258"/>
      <c r="J377" s="255"/>
      <c r="K377" s="255"/>
      <c r="L377" s="259"/>
      <c r="M377" s="260"/>
      <c r="N377" s="261"/>
      <c r="O377" s="261"/>
      <c r="P377" s="261"/>
      <c r="Q377" s="261"/>
      <c r="R377" s="261"/>
      <c r="S377" s="261"/>
      <c r="T377" s="262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3" t="s">
        <v>201</v>
      </c>
      <c r="AU377" s="263" t="s">
        <v>85</v>
      </c>
      <c r="AV377" s="15" t="s">
        <v>83</v>
      </c>
      <c r="AW377" s="15" t="s">
        <v>35</v>
      </c>
      <c r="AX377" s="15" t="s">
        <v>75</v>
      </c>
      <c r="AY377" s="263" t="s">
        <v>136</v>
      </c>
    </row>
    <row r="378" s="13" customFormat="1">
      <c r="A378" s="13"/>
      <c r="B378" s="232"/>
      <c r="C378" s="233"/>
      <c r="D378" s="220" t="s">
        <v>201</v>
      </c>
      <c r="E378" s="234" t="s">
        <v>19</v>
      </c>
      <c r="F378" s="235" t="s">
        <v>660</v>
      </c>
      <c r="G378" s="233"/>
      <c r="H378" s="236">
        <v>2.3679999999999999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201</v>
      </c>
      <c r="AU378" s="242" t="s">
        <v>85</v>
      </c>
      <c r="AV378" s="13" t="s">
        <v>85</v>
      </c>
      <c r="AW378" s="13" t="s">
        <v>35</v>
      </c>
      <c r="AX378" s="13" t="s">
        <v>75</v>
      </c>
      <c r="AY378" s="242" t="s">
        <v>136</v>
      </c>
    </row>
    <row r="379" s="14" customFormat="1">
      <c r="A379" s="14"/>
      <c r="B379" s="243"/>
      <c r="C379" s="244"/>
      <c r="D379" s="220" t="s">
        <v>201</v>
      </c>
      <c r="E379" s="245" t="s">
        <v>19</v>
      </c>
      <c r="F379" s="246" t="s">
        <v>205</v>
      </c>
      <c r="G379" s="244"/>
      <c r="H379" s="247">
        <v>6.298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201</v>
      </c>
      <c r="AU379" s="253" t="s">
        <v>85</v>
      </c>
      <c r="AV379" s="14" t="s">
        <v>163</v>
      </c>
      <c r="AW379" s="14" t="s">
        <v>35</v>
      </c>
      <c r="AX379" s="14" t="s">
        <v>83</v>
      </c>
      <c r="AY379" s="253" t="s">
        <v>136</v>
      </c>
    </row>
    <row r="380" s="2" customFormat="1" ht="33" customHeight="1">
      <c r="A380" s="41"/>
      <c r="B380" s="42"/>
      <c r="C380" s="207" t="s">
        <v>661</v>
      </c>
      <c r="D380" s="207" t="s">
        <v>139</v>
      </c>
      <c r="E380" s="208" t="s">
        <v>662</v>
      </c>
      <c r="F380" s="209" t="s">
        <v>663</v>
      </c>
      <c r="G380" s="210" t="s">
        <v>222</v>
      </c>
      <c r="H380" s="211">
        <v>6.298</v>
      </c>
      <c r="I380" s="212"/>
      <c r="J380" s="213">
        <f>ROUND(I380*H380,2)</f>
        <v>0</v>
      </c>
      <c r="K380" s="209" t="s">
        <v>197</v>
      </c>
      <c r="L380" s="47"/>
      <c r="M380" s="214" t="s">
        <v>19</v>
      </c>
      <c r="N380" s="215" t="s">
        <v>46</v>
      </c>
      <c r="O380" s="87"/>
      <c r="P380" s="216">
        <f>O380*H380</f>
        <v>0</v>
      </c>
      <c r="Q380" s="216">
        <v>0.0060000000000000001</v>
      </c>
      <c r="R380" s="216">
        <f>Q380*H380</f>
        <v>0.037788000000000002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310</v>
      </c>
      <c r="AT380" s="218" t="s">
        <v>139</v>
      </c>
      <c r="AU380" s="218" t="s">
        <v>85</v>
      </c>
      <c r="AY380" s="20" t="s">
        <v>136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83</v>
      </c>
      <c r="BK380" s="219">
        <f>ROUND(I380*H380,2)</f>
        <v>0</v>
      </c>
      <c r="BL380" s="20" t="s">
        <v>310</v>
      </c>
      <c r="BM380" s="218" t="s">
        <v>664</v>
      </c>
    </row>
    <row r="381" s="2" customFormat="1">
      <c r="A381" s="41"/>
      <c r="B381" s="42"/>
      <c r="C381" s="43"/>
      <c r="D381" s="220" t="s">
        <v>145</v>
      </c>
      <c r="E381" s="43"/>
      <c r="F381" s="221" t="s">
        <v>665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145</v>
      </c>
      <c r="AU381" s="20" t="s">
        <v>85</v>
      </c>
    </row>
    <row r="382" s="2" customFormat="1">
      <c r="A382" s="41"/>
      <c r="B382" s="42"/>
      <c r="C382" s="43"/>
      <c r="D382" s="225" t="s">
        <v>146</v>
      </c>
      <c r="E382" s="43"/>
      <c r="F382" s="226" t="s">
        <v>666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146</v>
      </c>
      <c r="AU382" s="20" t="s">
        <v>85</v>
      </c>
    </row>
    <row r="383" s="2" customFormat="1" ht="24.15" customHeight="1">
      <c r="A383" s="41"/>
      <c r="B383" s="42"/>
      <c r="C383" s="264" t="s">
        <v>667</v>
      </c>
      <c r="D383" s="264" t="s">
        <v>263</v>
      </c>
      <c r="E383" s="265" t="s">
        <v>668</v>
      </c>
      <c r="F383" s="266" t="s">
        <v>669</v>
      </c>
      <c r="G383" s="267" t="s">
        <v>222</v>
      </c>
      <c r="H383" s="268">
        <v>6.9279999999999999</v>
      </c>
      <c r="I383" s="269"/>
      <c r="J383" s="270">
        <f>ROUND(I383*H383,2)</f>
        <v>0</v>
      </c>
      <c r="K383" s="266" t="s">
        <v>197</v>
      </c>
      <c r="L383" s="271"/>
      <c r="M383" s="272" t="s">
        <v>19</v>
      </c>
      <c r="N383" s="273" t="s">
        <v>46</v>
      </c>
      <c r="O383" s="87"/>
      <c r="P383" s="216">
        <f>O383*H383</f>
        <v>0</v>
      </c>
      <c r="Q383" s="216">
        <v>0.01771</v>
      </c>
      <c r="R383" s="216">
        <f>Q383*H383</f>
        <v>0.12269487999999999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409</v>
      </c>
      <c r="AT383" s="218" t="s">
        <v>263</v>
      </c>
      <c r="AU383" s="218" t="s">
        <v>85</v>
      </c>
      <c r="AY383" s="20" t="s">
        <v>136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83</v>
      </c>
      <c r="BK383" s="219">
        <f>ROUND(I383*H383,2)</f>
        <v>0</v>
      </c>
      <c r="BL383" s="20" t="s">
        <v>310</v>
      </c>
      <c r="BM383" s="218" t="s">
        <v>670</v>
      </c>
    </row>
    <row r="384" s="2" customFormat="1">
      <c r="A384" s="41"/>
      <c r="B384" s="42"/>
      <c r="C384" s="43"/>
      <c r="D384" s="220" t="s">
        <v>145</v>
      </c>
      <c r="E384" s="43"/>
      <c r="F384" s="221" t="s">
        <v>669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145</v>
      </c>
      <c r="AU384" s="20" t="s">
        <v>85</v>
      </c>
    </row>
    <row r="385" s="13" customFormat="1">
      <c r="A385" s="13"/>
      <c r="B385" s="232"/>
      <c r="C385" s="233"/>
      <c r="D385" s="220" t="s">
        <v>201</v>
      </c>
      <c r="E385" s="233"/>
      <c r="F385" s="235" t="s">
        <v>671</v>
      </c>
      <c r="G385" s="233"/>
      <c r="H385" s="236">
        <v>6.9279999999999999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201</v>
      </c>
      <c r="AU385" s="242" t="s">
        <v>85</v>
      </c>
      <c r="AV385" s="13" t="s">
        <v>85</v>
      </c>
      <c r="AW385" s="13" t="s">
        <v>4</v>
      </c>
      <c r="AX385" s="13" t="s">
        <v>83</v>
      </c>
      <c r="AY385" s="242" t="s">
        <v>136</v>
      </c>
    </row>
    <row r="386" s="2" customFormat="1" ht="33" customHeight="1">
      <c r="A386" s="41"/>
      <c r="B386" s="42"/>
      <c r="C386" s="207" t="s">
        <v>672</v>
      </c>
      <c r="D386" s="207" t="s">
        <v>139</v>
      </c>
      <c r="E386" s="208" t="s">
        <v>673</v>
      </c>
      <c r="F386" s="209" t="s">
        <v>674</v>
      </c>
      <c r="G386" s="210" t="s">
        <v>222</v>
      </c>
      <c r="H386" s="211">
        <v>6.298</v>
      </c>
      <c r="I386" s="212"/>
      <c r="J386" s="213">
        <f>ROUND(I386*H386,2)</f>
        <v>0</v>
      </c>
      <c r="K386" s="209" t="s">
        <v>197</v>
      </c>
      <c r="L386" s="47"/>
      <c r="M386" s="214" t="s">
        <v>19</v>
      </c>
      <c r="N386" s="215" t="s">
        <v>46</v>
      </c>
      <c r="O386" s="87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310</v>
      </c>
      <c r="AT386" s="218" t="s">
        <v>139</v>
      </c>
      <c r="AU386" s="218" t="s">
        <v>85</v>
      </c>
      <c r="AY386" s="20" t="s">
        <v>136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83</v>
      </c>
      <c r="BK386" s="219">
        <f>ROUND(I386*H386,2)</f>
        <v>0</v>
      </c>
      <c r="BL386" s="20" t="s">
        <v>310</v>
      </c>
      <c r="BM386" s="218" t="s">
        <v>675</v>
      </c>
    </row>
    <row r="387" s="2" customFormat="1">
      <c r="A387" s="41"/>
      <c r="B387" s="42"/>
      <c r="C387" s="43"/>
      <c r="D387" s="220" t="s">
        <v>145</v>
      </c>
      <c r="E387" s="43"/>
      <c r="F387" s="221" t="s">
        <v>676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145</v>
      </c>
      <c r="AU387" s="20" t="s">
        <v>85</v>
      </c>
    </row>
    <row r="388" s="2" customFormat="1">
      <c r="A388" s="41"/>
      <c r="B388" s="42"/>
      <c r="C388" s="43"/>
      <c r="D388" s="225" t="s">
        <v>146</v>
      </c>
      <c r="E388" s="43"/>
      <c r="F388" s="226" t="s">
        <v>677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146</v>
      </c>
      <c r="AU388" s="20" t="s">
        <v>85</v>
      </c>
    </row>
    <row r="389" s="15" customFormat="1">
      <c r="A389" s="15"/>
      <c r="B389" s="254"/>
      <c r="C389" s="255"/>
      <c r="D389" s="220" t="s">
        <v>201</v>
      </c>
      <c r="E389" s="256" t="s">
        <v>19</v>
      </c>
      <c r="F389" s="257" t="s">
        <v>655</v>
      </c>
      <c r="G389" s="255"/>
      <c r="H389" s="256" t="s">
        <v>19</v>
      </c>
      <c r="I389" s="258"/>
      <c r="J389" s="255"/>
      <c r="K389" s="255"/>
      <c r="L389" s="259"/>
      <c r="M389" s="260"/>
      <c r="N389" s="261"/>
      <c r="O389" s="261"/>
      <c r="P389" s="261"/>
      <c r="Q389" s="261"/>
      <c r="R389" s="261"/>
      <c r="S389" s="261"/>
      <c r="T389" s="262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3" t="s">
        <v>201</v>
      </c>
      <c r="AU389" s="263" t="s">
        <v>85</v>
      </c>
      <c r="AV389" s="15" t="s">
        <v>83</v>
      </c>
      <c r="AW389" s="15" t="s">
        <v>35</v>
      </c>
      <c r="AX389" s="15" t="s">
        <v>75</v>
      </c>
      <c r="AY389" s="263" t="s">
        <v>136</v>
      </c>
    </row>
    <row r="390" s="13" customFormat="1">
      <c r="A390" s="13"/>
      <c r="B390" s="232"/>
      <c r="C390" s="233"/>
      <c r="D390" s="220" t="s">
        <v>201</v>
      </c>
      <c r="E390" s="234" t="s">
        <v>19</v>
      </c>
      <c r="F390" s="235" t="s">
        <v>656</v>
      </c>
      <c r="G390" s="233"/>
      <c r="H390" s="236">
        <v>1.5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201</v>
      </c>
      <c r="AU390" s="242" t="s">
        <v>85</v>
      </c>
      <c r="AV390" s="13" t="s">
        <v>85</v>
      </c>
      <c r="AW390" s="13" t="s">
        <v>35</v>
      </c>
      <c r="AX390" s="13" t="s">
        <v>75</v>
      </c>
      <c r="AY390" s="242" t="s">
        <v>136</v>
      </c>
    </row>
    <row r="391" s="15" customFormat="1">
      <c r="A391" s="15"/>
      <c r="B391" s="254"/>
      <c r="C391" s="255"/>
      <c r="D391" s="220" t="s">
        <v>201</v>
      </c>
      <c r="E391" s="256" t="s">
        <v>19</v>
      </c>
      <c r="F391" s="257" t="s">
        <v>657</v>
      </c>
      <c r="G391" s="255"/>
      <c r="H391" s="256" t="s">
        <v>19</v>
      </c>
      <c r="I391" s="258"/>
      <c r="J391" s="255"/>
      <c r="K391" s="255"/>
      <c r="L391" s="259"/>
      <c r="M391" s="260"/>
      <c r="N391" s="261"/>
      <c r="O391" s="261"/>
      <c r="P391" s="261"/>
      <c r="Q391" s="261"/>
      <c r="R391" s="261"/>
      <c r="S391" s="261"/>
      <c r="T391" s="262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3" t="s">
        <v>201</v>
      </c>
      <c r="AU391" s="263" t="s">
        <v>85</v>
      </c>
      <c r="AV391" s="15" t="s">
        <v>83</v>
      </c>
      <c r="AW391" s="15" t="s">
        <v>35</v>
      </c>
      <c r="AX391" s="15" t="s">
        <v>75</v>
      </c>
      <c r="AY391" s="263" t="s">
        <v>136</v>
      </c>
    </row>
    <row r="392" s="13" customFormat="1">
      <c r="A392" s="13"/>
      <c r="B392" s="232"/>
      <c r="C392" s="233"/>
      <c r="D392" s="220" t="s">
        <v>201</v>
      </c>
      <c r="E392" s="234" t="s">
        <v>19</v>
      </c>
      <c r="F392" s="235" t="s">
        <v>658</v>
      </c>
      <c r="G392" s="233"/>
      <c r="H392" s="236">
        <v>2.4300000000000002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201</v>
      </c>
      <c r="AU392" s="242" t="s">
        <v>85</v>
      </c>
      <c r="AV392" s="13" t="s">
        <v>85</v>
      </c>
      <c r="AW392" s="13" t="s">
        <v>35</v>
      </c>
      <c r="AX392" s="13" t="s">
        <v>75</v>
      </c>
      <c r="AY392" s="242" t="s">
        <v>136</v>
      </c>
    </row>
    <row r="393" s="15" customFormat="1">
      <c r="A393" s="15"/>
      <c r="B393" s="254"/>
      <c r="C393" s="255"/>
      <c r="D393" s="220" t="s">
        <v>201</v>
      </c>
      <c r="E393" s="256" t="s">
        <v>19</v>
      </c>
      <c r="F393" s="257" t="s">
        <v>659</v>
      </c>
      <c r="G393" s="255"/>
      <c r="H393" s="256" t="s">
        <v>19</v>
      </c>
      <c r="I393" s="258"/>
      <c r="J393" s="255"/>
      <c r="K393" s="255"/>
      <c r="L393" s="259"/>
      <c r="M393" s="260"/>
      <c r="N393" s="261"/>
      <c r="O393" s="261"/>
      <c r="P393" s="261"/>
      <c r="Q393" s="261"/>
      <c r="R393" s="261"/>
      <c r="S393" s="261"/>
      <c r="T393" s="262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3" t="s">
        <v>201</v>
      </c>
      <c r="AU393" s="263" t="s">
        <v>85</v>
      </c>
      <c r="AV393" s="15" t="s">
        <v>83</v>
      </c>
      <c r="AW393" s="15" t="s">
        <v>35</v>
      </c>
      <c r="AX393" s="15" t="s">
        <v>75</v>
      </c>
      <c r="AY393" s="263" t="s">
        <v>136</v>
      </c>
    </row>
    <row r="394" s="13" customFormat="1">
      <c r="A394" s="13"/>
      <c r="B394" s="232"/>
      <c r="C394" s="233"/>
      <c r="D394" s="220" t="s">
        <v>201</v>
      </c>
      <c r="E394" s="234" t="s">
        <v>19</v>
      </c>
      <c r="F394" s="235" t="s">
        <v>660</v>
      </c>
      <c r="G394" s="233"/>
      <c r="H394" s="236">
        <v>2.3679999999999999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201</v>
      </c>
      <c r="AU394" s="242" t="s">
        <v>85</v>
      </c>
      <c r="AV394" s="13" t="s">
        <v>85</v>
      </c>
      <c r="AW394" s="13" t="s">
        <v>35</v>
      </c>
      <c r="AX394" s="13" t="s">
        <v>75</v>
      </c>
      <c r="AY394" s="242" t="s">
        <v>136</v>
      </c>
    </row>
    <row r="395" s="14" customFormat="1">
      <c r="A395" s="14"/>
      <c r="B395" s="243"/>
      <c r="C395" s="244"/>
      <c r="D395" s="220" t="s">
        <v>201</v>
      </c>
      <c r="E395" s="245" t="s">
        <v>19</v>
      </c>
      <c r="F395" s="246" t="s">
        <v>205</v>
      </c>
      <c r="G395" s="244"/>
      <c r="H395" s="247">
        <v>6.298</v>
      </c>
      <c r="I395" s="248"/>
      <c r="J395" s="244"/>
      <c r="K395" s="244"/>
      <c r="L395" s="249"/>
      <c r="M395" s="250"/>
      <c r="N395" s="251"/>
      <c r="O395" s="251"/>
      <c r="P395" s="251"/>
      <c r="Q395" s="251"/>
      <c r="R395" s="251"/>
      <c r="S395" s="251"/>
      <c r="T395" s="25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3" t="s">
        <v>201</v>
      </c>
      <c r="AU395" s="253" t="s">
        <v>85</v>
      </c>
      <c r="AV395" s="14" t="s">
        <v>163</v>
      </c>
      <c r="AW395" s="14" t="s">
        <v>35</v>
      </c>
      <c r="AX395" s="14" t="s">
        <v>83</v>
      </c>
      <c r="AY395" s="253" t="s">
        <v>136</v>
      </c>
    </row>
    <row r="396" s="2" customFormat="1" ht="24.15" customHeight="1">
      <c r="A396" s="41"/>
      <c r="B396" s="42"/>
      <c r="C396" s="207" t="s">
        <v>678</v>
      </c>
      <c r="D396" s="207" t="s">
        <v>139</v>
      </c>
      <c r="E396" s="208" t="s">
        <v>679</v>
      </c>
      <c r="F396" s="209" t="s">
        <v>680</v>
      </c>
      <c r="G396" s="210" t="s">
        <v>305</v>
      </c>
      <c r="H396" s="211">
        <v>15.800000000000001</v>
      </c>
      <c r="I396" s="212"/>
      <c r="J396" s="213">
        <f>ROUND(I396*H396,2)</f>
        <v>0</v>
      </c>
      <c r="K396" s="209" t="s">
        <v>197</v>
      </c>
      <c r="L396" s="47"/>
      <c r="M396" s="214" t="s">
        <v>19</v>
      </c>
      <c r="N396" s="215" t="s">
        <v>46</v>
      </c>
      <c r="O396" s="87"/>
      <c r="P396" s="216">
        <f>O396*H396</f>
        <v>0</v>
      </c>
      <c r="Q396" s="216">
        <v>0.00018000000000000001</v>
      </c>
      <c r="R396" s="216">
        <f>Q396*H396</f>
        <v>0.0028440000000000002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310</v>
      </c>
      <c r="AT396" s="218" t="s">
        <v>139</v>
      </c>
      <c r="AU396" s="218" t="s">
        <v>85</v>
      </c>
      <c r="AY396" s="20" t="s">
        <v>136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83</v>
      </c>
      <c r="BK396" s="219">
        <f>ROUND(I396*H396,2)</f>
        <v>0</v>
      </c>
      <c r="BL396" s="20" t="s">
        <v>310</v>
      </c>
      <c r="BM396" s="218" t="s">
        <v>681</v>
      </c>
    </row>
    <row r="397" s="2" customFormat="1">
      <c r="A397" s="41"/>
      <c r="B397" s="42"/>
      <c r="C397" s="43"/>
      <c r="D397" s="220" t="s">
        <v>145</v>
      </c>
      <c r="E397" s="43"/>
      <c r="F397" s="221" t="s">
        <v>682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145</v>
      </c>
      <c r="AU397" s="20" t="s">
        <v>85</v>
      </c>
    </row>
    <row r="398" s="2" customFormat="1">
      <c r="A398" s="41"/>
      <c r="B398" s="42"/>
      <c r="C398" s="43"/>
      <c r="D398" s="225" t="s">
        <v>146</v>
      </c>
      <c r="E398" s="43"/>
      <c r="F398" s="226" t="s">
        <v>683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146</v>
      </c>
      <c r="AU398" s="20" t="s">
        <v>85</v>
      </c>
    </row>
    <row r="399" s="15" customFormat="1">
      <c r="A399" s="15"/>
      <c r="B399" s="254"/>
      <c r="C399" s="255"/>
      <c r="D399" s="220" t="s">
        <v>201</v>
      </c>
      <c r="E399" s="256" t="s">
        <v>19</v>
      </c>
      <c r="F399" s="257" t="s">
        <v>655</v>
      </c>
      <c r="G399" s="255"/>
      <c r="H399" s="256" t="s">
        <v>19</v>
      </c>
      <c r="I399" s="258"/>
      <c r="J399" s="255"/>
      <c r="K399" s="255"/>
      <c r="L399" s="259"/>
      <c r="M399" s="260"/>
      <c r="N399" s="261"/>
      <c r="O399" s="261"/>
      <c r="P399" s="261"/>
      <c r="Q399" s="261"/>
      <c r="R399" s="261"/>
      <c r="S399" s="261"/>
      <c r="T399" s="262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3" t="s">
        <v>201</v>
      </c>
      <c r="AU399" s="263" t="s">
        <v>85</v>
      </c>
      <c r="AV399" s="15" t="s">
        <v>83</v>
      </c>
      <c r="AW399" s="15" t="s">
        <v>35</v>
      </c>
      <c r="AX399" s="15" t="s">
        <v>75</v>
      </c>
      <c r="AY399" s="263" t="s">
        <v>136</v>
      </c>
    </row>
    <row r="400" s="13" customFormat="1">
      <c r="A400" s="13"/>
      <c r="B400" s="232"/>
      <c r="C400" s="233"/>
      <c r="D400" s="220" t="s">
        <v>201</v>
      </c>
      <c r="E400" s="234" t="s">
        <v>19</v>
      </c>
      <c r="F400" s="235" t="s">
        <v>684</v>
      </c>
      <c r="G400" s="233"/>
      <c r="H400" s="236">
        <v>5</v>
      </c>
      <c r="I400" s="237"/>
      <c r="J400" s="233"/>
      <c r="K400" s="233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201</v>
      </c>
      <c r="AU400" s="242" t="s">
        <v>85</v>
      </c>
      <c r="AV400" s="13" t="s">
        <v>85</v>
      </c>
      <c r="AW400" s="13" t="s">
        <v>35</v>
      </c>
      <c r="AX400" s="13" t="s">
        <v>75</v>
      </c>
      <c r="AY400" s="242" t="s">
        <v>136</v>
      </c>
    </row>
    <row r="401" s="15" customFormat="1">
      <c r="A401" s="15"/>
      <c r="B401" s="254"/>
      <c r="C401" s="255"/>
      <c r="D401" s="220" t="s">
        <v>201</v>
      </c>
      <c r="E401" s="256" t="s">
        <v>19</v>
      </c>
      <c r="F401" s="257" t="s">
        <v>657</v>
      </c>
      <c r="G401" s="255"/>
      <c r="H401" s="256" t="s">
        <v>19</v>
      </c>
      <c r="I401" s="258"/>
      <c r="J401" s="255"/>
      <c r="K401" s="255"/>
      <c r="L401" s="259"/>
      <c r="M401" s="260"/>
      <c r="N401" s="261"/>
      <c r="O401" s="261"/>
      <c r="P401" s="261"/>
      <c r="Q401" s="261"/>
      <c r="R401" s="261"/>
      <c r="S401" s="261"/>
      <c r="T401" s="262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3" t="s">
        <v>201</v>
      </c>
      <c r="AU401" s="263" t="s">
        <v>85</v>
      </c>
      <c r="AV401" s="15" t="s">
        <v>83</v>
      </c>
      <c r="AW401" s="15" t="s">
        <v>35</v>
      </c>
      <c r="AX401" s="15" t="s">
        <v>75</v>
      </c>
      <c r="AY401" s="263" t="s">
        <v>136</v>
      </c>
    </row>
    <row r="402" s="13" customFormat="1">
      <c r="A402" s="13"/>
      <c r="B402" s="232"/>
      <c r="C402" s="233"/>
      <c r="D402" s="220" t="s">
        <v>201</v>
      </c>
      <c r="E402" s="234" t="s">
        <v>19</v>
      </c>
      <c r="F402" s="235" t="s">
        <v>685</v>
      </c>
      <c r="G402" s="233"/>
      <c r="H402" s="236">
        <v>6.2400000000000002</v>
      </c>
      <c r="I402" s="237"/>
      <c r="J402" s="233"/>
      <c r="K402" s="233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201</v>
      </c>
      <c r="AU402" s="242" t="s">
        <v>85</v>
      </c>
      <c r="AV402" s="13" t="s">
        <v>85</v>
      </c>
      <c r="AW402" s="13" t="s">
        <v>35</v>
      </c>
      <c r="AX402" s="13" t="s">
        <v>75</v>
      </c>
      <c r="AY402" s="242" t="s">
        <v>136</v>
      </c>
    </row>
    <row r="403" s="15" customFormat="1">
      <c r="A403" s="15"/>
      <c r="B403" s="254"/>
      <c r="C403" s="255"/>
      <c r="D403" s="220" t="s">
        <v>201</v>
      </c>
      <c r="E403" s="256" t="s">
        <v>19</v>
      </c>
      <c r="F403" s="257" t="s">
        <v>659</v>
      </c>
      <c r="G403" s="255"/>
      <c r="H403" s="256" t="s">
        <v>19</v>
      </c>
      <c r="I403" s="258"/>
      <c r="J403" s="255"/>
      <c r="K403" s="255"/>
      <c r="L403" s="259"/>
      <c r="M403" s="260"/>
      <c r="N403" s="261"/>
      <c r="O403" s="261"/>
      <c r="P403" s="261"/>
      <c r="Q403" s="261"/>
      <c r="R403" s="261"/>
      <c r="S403" s="261"/>
      <c r="T403" s="262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3" t="s">
        <v>201</v>
      </c>
      <c r="AU403" s="263" t="s">
        <v>85</v>
      </c>
      <c r="AV403" s="15" t="s">
        <v>83</v>
      </c>
      <c r="AW403" s="15" t="s">
        <v>35</v>
      </c>
      <c r="AX403" s="15" t="s">
        <v>75</v>
      </c>
      <c r="AY403" s="263" t="s">
        <v>136</v>
      </c>
    </row>
    <row r="404" s="13" customFormat="1">
      <c r="A404" s="13"/>
      <c r="B404" s="232"/>
      <c r="C404" s="233"/>
      <c r="D404" s="220" t="s">
        <v>201</v>
      </c>
      <c r="E404" s="234" t="s">
        <v>19</v>
      </c>
      <c r="F404" s="235" t="s">
        <v>686</v>
      </c>
      <c r="G404" s="233"/>
      <c r="H404" s="236">
        <v>4.5599999999999996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201</v>
      </c>
      <c r="AU404" s="242" t="s">
        <v>85</v>
      </c>
      <c r="AV404" s="13" t="s">
        <v>85</v>
      </c>
      <c r="AW404" s="13" t="s">
        <v>35</v>
      </c>
      <c r="AX404" s="13" t="s">
        <v>75</v>
      </c>
      <c r="AY404" s="242" t="s">
        <v>136</v>
      </c>
    </row>
    <row r="405" s="14" customFormat="1">
      <c r="A405" s="14"/>
      <c r="B405" s="243"/>
      <c r="C405" s="244"/>
      <c r="D405" s="220" t="s">
        <v>201</v>
      </c>
      <c r="E405" s="245" t="s">
        <v>19</v>
      </c>
      <c r="F405" s="246" t="s">
        <v>205</v>
      </c>
      <c r="G405" s="244"/>
      <c r="H405" s="247">
        <v>15.800000000000001</v>
      </c>
      <c r="I405" s="248"/>
      <c r="J405" s="244"/>
      <c r="K405" s="244"/>
      <c r="L405" s="249"/>
      <c r="M405" s="250"/>
      <c r="N405" s="251"/>
      <c r="O405" s="251"/>
      <c r="P405" s="251"/>
      <c r="Q405" s="251"/>
      <c r="R405" s="251"/>
      <c r="S405" s="251"/>
      <c r="T405" s="25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3" t="s">
        <v>201</v>
      </c>
      <c r="AU405" s="253" t="s">
        <v>85</v>
      </c>
      <c r="AV405" s="14" t="s">
        <v>163</v>
      </c>
      <c r="AW405" s="14" t="s">
        <v>35</v>
      </c>
      <c r="AX405" s="14" t="s">
        <v>83</v>
      </c>
      <c r="AY405" s="253" t="s">
        <v>136</v>
      </c>
    </row>
    <row r="406" s="2" customFormat="1" ht="16.5" customHeight="1">
      <c r="A406" s="41"/>
      <c r="B406" s="42"/>
      <c r="C406" s="264" t="s">
        <v>687</v>
      </c>
      <c r="D406" s="264" t="s">
        <v>263</v>
      </c>
      <c r="E406" s="265" t="s">
        <v>688</v>
      </c>
      <c r="F406" s="266" t="s">
        <v>689</v>
      </c>
      <c r="G406" s="267" t="s">
        <v>305</v>
      </c>
      <c r="H406" s="268">
        <v>16.59</v>
      </c>
      <c r="I406" s="269"/>
      <c r="J406" s="270">
        <f>ROUND(I406*H406,2)</f>
        <v>0</v>
      </c>
      <c r="K406" s="266" t="s">
        <v>197</v>
      </c>
      <c r="L406" s="271"/>
      <c r="M406" s="272" t="s">
        <v>19</v>
      </c>
      <c r="N406" s="273" t="s">
        <v>46</v>
      </c>
      <c r="O406" s="87"/>
      <c r="P406" s="216">
        <f>O406*H406</f>
        <v>0</v>
      </c>
      <c r="Q406" s="216">
        <v>0.00012</v>
      </c>
      <c r="R406" s="216">
        <f>Q406*H406</f>
        <v>0.0019908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409</v>
      </c>
      <c r="AT406" s="218" t="s">
        <v>263</v>
      </c>
      <c r="AU406" s="218" t="s">
        <v>85</v>
      </c>
      <c r="AY406" s="20" t="s">
        <v>136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83</v>
      </c>
      <c r="BK406" s="219">
        <f>ROUND(I406*H406,2)</f>
        <v>0</v>
      </c>
      <c r="BL406" s="20" t="s">
        <v>310</v>
      </c>
      <c r="BM406" s="218" t="s">
        <v>690</v>
      </c>
    </row>
    <row r="407" s="2" customFormat="1">
      <c r="A407" s="41"/>
      <c r="B407" s="42"/>
      <c r="C407" s="43"/>
      <c r="D407" s="220" t="s">
        <v>145</v>
      </c>
      <c r="E407" s="43"/>
      <c r="F407" s="221" t="s">
        <v>689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145</v>
      </c>
      <c r="AU407" s="20" t="s">
        <v>85</v>
      </c>
    </row>
    <row r="408" s="13" customFormat="1">
      <c r="A408" s="13"/>
      <c r="B408" s="232"/>
      <c r="C408" s="233"/>
      <c r="D408" s="220" t="s">
        <v>201</v>
      </c>
      <c r="E408" s="234" t="s">
        <v>19</v>
      </c>
      <c r="F408" s="235" t="s">
        <v>691</v>
      </c>
      <c r="G408" s="233"/>
      <c r="H408" s="236">
        <v>16.59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201</v>
      </c>
      <c r="AU408" s="242" t="s">
        <v>85</v>
      </c>
      <c r="AV408" s="13" t="s">
        <v>85</v>
      </c>
      <c r="AW408" s="13" t="s">
        <v>35</v>
      </c>
      <c r="AX408" s="13" t="s">
        <v>83</v>
      </c>
      <c r="AY408" s="242" t="s">
        <v>136</v>
      </c>
    </row>
    <row r="409" s="2" customFormat="1" ht="24.15" customHeight="1">
      <c r="A409" s="41"/>
      <c r="B409" s="42"/>
      <c r="C409" s="207" t="s">
        <v>692</v>
      </c>
      <c r="D409" s="207" t="s">
        <v>139</v>
      </c>
      <c r="E409" s="208" t="s">
        <v>693</v>
      </c>
      <c r="F409" s="209" t="s">
        <v>694</v>
      </c>
      <c r="G409" s="210" t="s">
        <v>214</v>
      </c>
      <c r="H409" s="211">
        <v>0.16700000000000001</v>
      </c>
      <c r="I409" s="212"/>
      <c r="J409" s="213">
        <f>ROUND(I409*H409,2)</f>
        <v>0</v>
      </c>
      <c r="K409" s="209" t="s">
        <v>197</v>
      </c>
      <c r="L409" s="47"/>
      <c r="M409" s="214" t="s">
        <v>19</v>
      </c>
      <c r="N409" s="215" t="s">
        <v>46</v>
      </c>
      <c r="O409" s="87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310</v>
      </c>
      <c r="AT409" s="218" t="s">
        <v>139</v>
      </c>
      <c r="AU409" s="218" t="s">
        <v>85</v>
      </c>
      <c r="AY409" s="20" t="s">
        <v>136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83</v>
      </c>
      <c r="BK409" s="219">
        <f>ROUND(I409*H409,2)</f>
        <v>0</v>
      </c>
      <c r="BL409" s="20" t="s">
        <v>310</v>
      </c>
      <c r="BM409" s="218" t="s">
        <v>695</v>
      </c>
    </row>
    <row r="410" s="2" customFormat="1">
      <c r="A410" s="41"/>
      <c r="B410" s="42"/>
      <c r="C410" s="43"/>
      <c r="D410" s="220" t="s">
        <v>145</v>
      </c>
      <c r="E410" s="43"/>
      <c r="F410" s="221" t="s">
        <v>696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145</v>
      </c>
      <c r="AU410" s="20" t="s">
        <v>85</v>
      </c>
    </row>
    <row r="411" s="2" customFormat="1">
      <c r="A411" s="41"/>
      <c r="B411" s="42"/>
      <c r="C411" s="43"/>
      <c r="D411" s="225" t="s">
        <v>146</v>
      </c>
      <c r="E411" s="43"/>
      <c r="F411" s="226" t="s">
        <v>697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146</v>
      </c>
      <c r="AU411" s="20" t="s">
        <v>85</v>
      </c>
    </row>
    <row r="412" s="12" customFormat="1" ht="22.8" customHeight="1">
      <c r="A412" s="12"/>
      <c r="B412" s="191"/>
      <c r="C412" s="192"/>
      <c r="D412" s="193" t="s">
        <v>74</v>
      </c>
      <c r="E412" s="205" t="s">
        <v>698</v>
      </c>
      <c r="F412" s="205" t="s">
        <v>699</v>
      </c>
      <c r="G412" s="192"/>
      <c r="H412" s="192"/>
      <c r="I412" s="195"/>
      <c r="J412" s="206">
        <f>BK412</f>
        <v>0</v>
      </c>
      <c r="K412" s="192"/>
      <c r="L412" s="197"/>
      <c r="M412" s="198"/>
      <c r="N412" s="199"/>
      <c r="O412" s="199"/>
      <c r="P412" s="200">
        <f>SUM(P413:P443)</f>
        <v>0</v>
      </c>
      <c r="Q412" s="199"/>
      <c r="R412" s="200">
        <f>SUM(R413:R443)</f>
        <v>1.3715185100000003</v>
      </c>
      <c r="S412" s="199"/>
      <c r="T412" s="201">
        <f>SUM(T413:T443)</f>
        <v>0.40000495999999996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02" t="s">
        <v>85</v>
      </c>
      <c r="AT412" s="203" t="s">
        <v>74</v>
      </c>
      <c r="AU412" s="203" t="s">
        <v>83</v>
      </c>
      <c r="AY412" s="202" t="s">
        <v>136</v>
      </c>
      <c r="BK412" s="204">
        <f>SUM(BK413:BK443)</f>
        <v>0</v>
      </c>
    </row>
    <row r="413" s="2" customFormat="1" ht="24.15" customHeight="1">
      <c r="A413" s="41"/>
      <c r="B413" s="42"/>
      <c r="C413" s="207" t="s">
        <v>700</v>
      </c>
      <c r="D413" s="207" t="s">
        <v>139</v>
      </c>
      <c r="E413" s="208" t="s">
        <v>701</v>
      </c>
      <c r="F413" s="209" t="s">
        <v>702</v>
      </c>
      <c r="G413" s="210" t="s">
        <v>222</v>
      </c>
      <c r="H413" s="211">
        <v>869.57600000000002</v>
      </c>
      <c r="I413" s="212"/>
      <c r="J413" s="213">
        <f>ROUND(I413*H413,2)</f>
        <v>0</v>
      </c>
      <c r="K413" s="209" t="s">
        <v>197</v>
      </c>
      <c r="L413" s="47"/>
      <c r="M413" s="214" t="s">
        <v>19</v>
      </c>
      <c r="N413" s="215" t="s">
        <v>46</v>
      </c>
      <c r="O413" s="87"/>
      <c r="P413" s="216">
        <f>O413*H413</f>
        <v>0</v>
      </c>
      <c r="Q413" s="216">
        <v>0</v>
      </c>
      <c r="R413" s="216">
        <f>Q413*H413</f>
        <v>0</v>
      </c>
      <c r="S413" s="216">
        <v>0.00014999999999999999</v>
      </c>
      <c r="T413" s="217">
        <f>S413*H413</f>
        <v>0.13043639999999998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310</v>
      </c>
      <c r="AT413" s="218" t="s">
        <v>139</v>
      </c>
      <c r="AU413" s="218" t="s">
        <v>85</v>
      </c>
      <c r="AY413" s="20" t="s">
        <v>136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83</v>
      </c>
      <c r="BK413" s="219">
        <f>ROUND(I413*H413,2)</f>
        <v>0</v>
      </c>
      <c r="BL413" s="20" t="s">
        <v>310</v>
      </c>
      <c r="BM413" s="218" t="s">
        <v>703</v>
      </c>
    </row>
    <row r="414" s="2" customFormat="1">
      <c r="A414" s="41"/>
      <c r="B414" s="42"/>
      <c r="C414" s="43"/>
      <c r="D414" s="220" t="s">
        <v>145</v>
      </c>
      <c r="E414" s="43"/>
      <c r="F414" s="221" t="s">
        <v>704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145</v>
      </c>
      <c r="AU414" s="20" t="s">
        <v>85</v>
      </c>
    </row>
    <row r="415" s="2" customFormat="1">
      <c r="A415" s="41"/>
      <c r="B415" s="42"/>
      <c r="C415" s="43"/>
      <c r="D415" s="225" t="s">
        <v>146</v>
      </c>
      <c r="E415" s="43"/>
      <c r="F415" s="226" t="s">
        <v>705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146</v>
      </c>
      <c r="AU415" s="20" t="s">
        <v>85</v>
      </c>
    </row>
    <row r="416" s="2" customFormat="1" ht="21.75" customHeight="1">
      <c r="A416" s="41"/>
      <c r="B416" s="42"/>
      <c r="C416" s="207" t="s">
        <v>706</v>
      </c>
      <c r="D416" s="207" t="s">
        <v>139</v>
      </c>
      <c r="E416" s="208" t="s">
        <v>707</v>
      </c>
      <c r="F416" s="209" t="s">
        <v>708</v>
      </c>
      <c r="G416" s="210" t="s">
        <v>222</v>
      </c>
      <c r="H416" s="211">
        <v>869.57600000000002</v>
      </c>
      <c r="I416" s="212"/>
      <c r="J416" s="213">
        <f>ROUND(I416*H416,2)</f>
        <v>0</v>
      </c>
      <c r="K416" s="209" t="s">
        <v>197</v>
      </c>
      <c r="L416" s="47"/>
      <c r="M416" s="214" t="s">
        <v>19</v>
      </c>
      <c r="N416" s="215" t="s">
        <v>46</v>
      </c>
      <c r="O416" s="87"/>
      <c r="P416" s="216">
        <f>O416*H416</f>
        <v>0</v>
      </c>
      <c r="Q416" s="216">
        <v>0.001</v>
      </c>
      <c r="R416" s="216">
        <f>Q416*H416</f>
        <v>0.86957600000000002</v>
      </c>
      <c r="S416" s="216">
        <v>0.00031</v>
      </c>
      <c r="T416" s="217">
        <f>S416*H416</f>
        <v>0.26956856000000001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310</v>
      </c>
      <c r="AT416" s="218" t="s">
        <v>139</v>
      </c>
      <c r="AU416" s="218" t="s">
        <v>85</v>
      </c>
      <c r="AY416" s="20" t="s">
        <v>136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83</v>
      </c>
      <c r="BK416" s="219">
        <f>ROUND(I416*H416,2)</f>
        <v>0</v>
      </c>
      <c r="BL416" s="20" t="s">
        <v>310</v>
      </c>
      <c r="BM416" s="218" t="s">
        <v>709</v>
      </c>
    </row>
    <row r="417" s="2" customFormat="1">
      <c r="A417" s="41"/>
      <c r="B417" s="42"/>
      <c r="C417" s="43"/>
      <c r="D417" s="220" t="s">
        <v>145</v>
      </c>
      <c r="E417" s="43"/>
      <c r="F417" s="221" t="s">
        <v>710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145</v>
      </c>
      <c r="AU417" s="20" t="s">
        <v>85</v>
      </c>
    </row>
    <row r="418" s="2" customFormat="1">
      <c r="A418" s="41"/>
      <c r="B418" s="42"/>
      <c r="C418" s="43"/>
      <c r="D418" s="225" t="s">
        <v>146</v>
      </c>
      <c r="E418" s="43"/>
      <c r="F418" s="226" t="s">
        <v>711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146</v>
      </c>
      <c r="AU418" s="20" t="s">
        <v>85</v>
      </c>
    </row>
    <row r="419" s="13" customFormat="1">
      <c r="A419" s="13"/>
      <c r="B419" s="232"/>
      <c r="C419" s="233"/>
      <c r="D419" s="220" t="s">
        <v>201</v>
      </c>
      <c r="E419" s="234" t="s">
        <v>19</v>
      </c>
      <c r="F419" s="235" t="s">
        <v>712</v>
      </c>
      <c r="G419" s="233"/>
      <c r="H419" s="236">
        <v>187.61000000000001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201</v>
      </c>
      <c r="AU419" s="242" t="s">
        <v>85</v>
      </c>
      <c r="AV419" s="13" t="s">
        <v>85</v>
      </c>
      <c r="AW419" s="13" t="s">
        <v>35</v>
      </c>
      <c r="AX419" s="13" t="s">
        <v>75</v>
      </c>
      <c r="AY419" s="242" t="s">
        <v>136</v>
      </c>
    </row>
    <row r="420" s="13" customFormat="1">
      <c r="A420" s="13"/>
      <c r="B420" s="232"/>
      <c r="C420" s="233"/>
      <c r="D420" s="220" t="s">
        <v>201</v>
      </c>
      <c r="E420" s="234" t="s">
        <v>19</v>
      </c>
      <c r="F420" s="235" t="s">
        <v>252</v>
      </c>
      <c r="G420" s="233"/>
      <c r="H420" s="236">
        <v>257.75200000000001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201</v>
      </c>
      <c r="AU420" s="242" t="s">
        <v>85</v>
      </c>
      <c r="AV420" s="13" t="s">
        <v>85</v>
      </c>
      <c r="AW420" s="13" t="s">
        <v>35</v>
      </c>
      <c r="AX420" s="13" t="s">
        <v>75</v>
      </c>
      <c r="AY420" s="242" t="s">
        <v>136</v>
      </c>
    </row>
    <row r="421" s="13" customFormat="1">
      <c r="A421" s="13"/>
      <c r="B421" s="232"/>
      <c r="C421" s="233"/>
      <c r="D421" s="220" t="s">
        <v>201</v>
      </c>
      <c r="E421" s="234" t="s">
        <v>19</v>
      </c>
      <c r="F421" s="235" t="s">
        <v>253</v>
      </c>
      <c r="G421" s="233"/>
      <c r="H421" s="236">
        <v>159.41800000000001</v>
      </c>
      <c r="I421" s="237"/>
      <c r="J421" s="233"/>
      <c r="K421" s="233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201</v>
      </c>
      <c r="AU421" s="242" t="s">
        <v>85</v>
      </c>
      <c r="AV421" s="13" t="s">
        <v>85</v>
      </c>
      <c r="AW421" s="13" t="s">
        <v>35</v>
      </c>
      <c r="AX421" s="13" t="s">
        <v>75</v>
      </c>
      <c r="AY421" s="242" t="s">
        <v>136</v>
      </c>
    </row>
    <row r="422" s="13" customFormat="1">
      <c r="A422" s="13"/>
      <c r="B422" s="232"/>
      <c r="C422" s="233"/>
      <c r="D422" s="220" t="s">
        <v>201</v>
      </c>
      <c r="E422" s="234" t="s">
        <v>19</v>
      </c>
      <c r="F422" s="235" t="s">
        <v>254</v>
      </c>
      <c r="G422" s="233"/>
      <c r="H422" s="236">
        <v>264.79599999999999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201</v>
      </c>
      <c r="AU422" s="242" t="s">
        <v>85</v>
      </c>
      <c r="AV422" s="13" t="s">
        <v>85</v>
      </c>
      <c r="AW422" s="13" t="s">
        <v>35</v>
      </c>
      <c r="AX422" s="13" t="s">
        <v>75</v>
      </c>
      <c r="AY422" s="242" t="s">
        <v>136</v>
      </c>
    </row>
    <row r="423" s="14" customFormat="1">
      <c r="A423" s="14"/>
      <c r="B423" s="243"/>
      <c r="C423" s="244"/>
      <c r="D423" s="220" t="s">
        <v>201</v>
      </c>
      <c r="E423" s="245" t="s">
        <v>19</v>
      </c>
      <c r="F423" s="246" t="s">
        <v>205</v>
      </c>
      <c r="G423" s="244"/>
      <c r="H423" s="247">
        <v>869.57600000000002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3" t="s">
        <v>201</v>
      </c>
      <c r="AU423" s="253" t="s">
        <v>85</v>
      </c>
      <c r="AV423" s="14" t="s">
        <v>163</v>
      </c>
      <c r="AW423" s="14" t="s">
        <v>35</v>
      </c>
      <c r="AX423" s="14" t="s">
        <v>83</v>
      </c>
      <c r="AY423" s="253" t="s">
        <v>136</v>
      </c>
    </row>
    <row r="424" s="2" customFormat="1" ht="24.15" customHeight="1">
      <c r="A424" s="41"/>
      <c r="B424" s="42"/>
      <c r="C424" s="207" t="s">
        <v>713</v>
      </c>
      <c r="D424" s="207" t="s">
        <v>139</v>
      </c>
      <c r="E424" s="208" t="s">
        <v>714</v>
      </c>
      <c r="F424" s="209" t="s">
        <v>715</v>
      </c>
      <c r="G424" s="210" t="s">
        <v>222</v>
      </c>
      <c r="H424" s="211">
        <v>869.57600000000002</v>
      </c>
      <c r="I424" s="212"/>
      <c r="J424" s="213">
        <f>ROUND(I424*H424,2)</f>
        <v>0</v>
      </c>
      <c r="K424" s="209" t="s">
        <v>197</v>
      </c>
      <c r="L424" s="47"/>
      <c r="M424" s="214" t="s">
        <v>19</v>
      </c>
      <c r="N424" s="215" t="s">
        <v>46</v>
      </c>
      <c r="O424" s="87"/>
      <c r="P424" s="216">
        <f>O424*H424</f>
        <v>0</v>
      </c>
      <c r="Q424" s="216">
        <v>0</v>
      </c>
      <c r="R424" s="216">
        <f>Q424*H424</f>
        <v>0</v>
      </c>
      <c r="S424" s="216">
        <v>0</v>
      </c>
      <c r="T424" s="21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8" t="s">
        <v>310</v>
      </c>
      <c r="AT424" s="218" t="s">
        <v>139</v>
      </c>
      <c r="AU424" s="218" t="s">
        <v>85</v>
      </c>
      <c r="AY424" s="20" t="s">
        <v>136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20" t="s">
        <v>83</v>
      </c>
      <c r="BK424" s="219">
        <f>ROUND(I424*H424,2)</f>
        <v>0</v>
      </c>
      <c r="BL424" s="20" t="s">
        <v>310</v>
      </c>
      <c r="BM424" s="218" t="s">
        <v>716</v>
      </c>
    </row>
    <row r="425" s="2" customFormat="1">
      <c r="A425" s="41"/>
      <c r="B425" s="42"/>
      <c r="C425" s="43"/>
      <c r="D425" s="220" t="s">
        <v>145</v>
      </c>
      <c r="E425" s="43"/>
      <c r="F425" s="221" t="s">
        <v>717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145</v>
      </c>
      <c r="AU425" s="20" t="s">
        <v>85</v>
      </c>
    </row>
    <row r="426" s="2" customFormat="1">
      <c r="A426" s="41"/>
      <c r="B426" s="42"/>
      <c r="C426" s="43"/>
      <c r="D426" s="225" t="s">
        <v>146</v>
      </c>
      <c r="E426" s="43"/>
      <c r="F426" s="226" t="s">
        <v>718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146</v>
      </c>
      <c r="AU426" s="20" t="s">
        <v>85</v>
      </c>
    </row>
    <row r="427" s="2" customFormat="1" ht="33" customHeight="1">
      <c r="A427" s="41"/>
      <c r="B427" s="42"/>
      <c r="C427" s="207" t="s">
        <v>719</v>
      </c>
      <c r="D427" s="207" t="s">
        <v>139</v>
      </c>
      <c r="E427" s="208" t="s">
        <v>720</v>
      </c>
      <c r="F427" s="209" t="s">
        <v>721</v>
      </c>
      <c r="G427" s="210" t="s">
        <v>222</v>
      </c>
      <c r="H427" s="211">
        <v>984.20100000000002</v>
      </c>
      <c r="I427" s="212"/>
      <c r="J427" s="213">
        <f>ROUND(I427*H427,2)</f>
        <v>0</v>
      </c>
      <c r="K427" s="209" t="s">
        <v>197</v>
      </c>
      <c r="L427" s="47"/>
      <c r="M427" s="214" t="s">
        <v>19</v>
      </c>
      <c r="N427" s="215" t="s">
        <v>46</v>
      </c>
      <c r="O427" s="87"/>
      <c r="P427" s="216">
        <f>O427*H427</f>
        <v>0</v>
      </c>
      <c r="Q427" s="216">
        <v>0.00021000000000000001</v>
      </c>
      <c r="R427" s="216">
        <f>Q427*H427</f>
        <v>0.20668221000000001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310</v>
      </c>
      <c r="AT427" s="218" t="s">
        <v>139</v>
      </c>
      <c r="AU427" s="218" t="s">
        <v>85</v>
      </c>
      <c r="AY427" s="20" t="s">
        <v>136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83</v>
      </c>
      <c r="BK427" s="219">
        <f>ROUND(I427*H427,2)</f>
        <v>0</v>
      </c>
      <c r="BL427" s="20" t="s">
        <v>310</v>
      </c>
      <c r="BM427" s="218" t="s">
        <v>722</v>
      </c>
    </row>
    <row r="428" s="2" customFormat="1">
      <c r="A428" s="41"/>
      <c r="B428" s="42"/>
      <c r="C428" s="43"/>
      <c r="D428" s="220" t="s">
        <v>145</v>
      </c>
      <c r="E428" s="43"/>
      <c r="F428" s="221" t="s">
        <v>723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145</v>
      </c>
      <c r="AU428" s="20" t="s">
        <v>85</v>
      </c>
    </row>
    <row r="429" s="2" customFormat="1">
      <c r="A429" s="41"/>
      <c r="B429" s="42"/>
      <c r="C429" s="43"/>
      <c r="D429" s="225" t="s">
        <v>146</v>
      </c>
      <c r="E429" s="43"/>
      <c r="F429" s="226" t="s">
        <v>724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146</v>
      </c>
      <c r="AU429" s="20" t="s">
        <v>85</v>
      </c>
    </row>
    <row r="430" s="13" customFormat="1">
      <c r="A430" s="13"/>
      <c r="B430" s="232"/>
      <c r="C430" s="233"/>
      <c r="D430" s="220" t="s">
        <v>201</v>
      </c>
      <c r="E430" s="234" t="s">
        <v>19</v>
      </c>
      <c r="F430" s="235" t="s">
        <v>712</v>
      </c>
      <c r="G430" s="233"/>
      <c r="H430" s="236">
        <v>187.61000000000001</v>
      </c>
      <c r="I430" s="237"/>
      <c r="J430" s="233"/>
      <c r="K430" s="233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201</v>
      </c>
      <c r="AU430" s="242" t="s">
        <v>85</v>
      </c>
      <c r="AV430" s="13" t="s">
        <v>85</v>
      </c>
      <c r="AW430" s="13" t="s">
        <v>35</v>
      </c>
      <c r="AX430" s="13" t="s">
        <v>75</v>
      </c>
      <c r="AY430" s="242" t="s">
        <v>136</v>
      </c>
    </row>
    <row r="431" s="13" customFormat="1">
      <c r="A431" s="13"/>
      <c r="B431" s="232"/>
      <c r="C431" s="233"/>
      <c r="D431" s="220" t="s">
        <v>201</v>
      </c>
      <c r="E431" s="234" t="s">
        <v>19</v>
      </c>
      <c r="F431" s="235" t="s">
        <v>252</v>
      </c>
      <c r="G431" s="233"/>
      <c r="H431" s="236">
        <v>257.75200000000001</v>
      </c>
      <c r="I431" s="237"/>
      <c r="J431" s="233"/>
      <c r="K431" s="233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201</v>
      </c>
      <c r="AU431" s="242" t="s">
        <v>85</v>
      </c>
      <c r="AV431" s="13" t="s">
        <v>85</v>
      </c>
      <c r="AW431" s="13" t="s">
        <v>35</v>
      </c>
      <c r="AX431" s="13" t="s">
        <v>75</v>
      </c>
      <c r="AY431" s="242" t="s">
        <v>136</v>
      </c>
    </row>
    <row r="432" s="13" customFormat="1">
      <c r="A432" s="13"/>
      <c r="B432" s="232"/>
      <c r="C432" s="233"/>
      <c r="D432" s="220" t="s">
        <v>201</v>
      </c>
      <c r="E432" s="234" t="s">
        <v>19</v>
      </c>
      <c r="F432" s="235" t="s">
        <v>253</v>
      </c>
      <c r="G432" s="233"/>
      <c r="H432" s="236">
        <v>159.41800000000001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201</v>
      </c>
      <c r="AU432" s="242" t="s">
        <v>85</v>
      </c>
      <c r="AV432" s="13" t="s">
        <v>85</v>
      </c>
      <c r="AW432" s="13" t="s">
        <v>35</v>
      </c>
      <c r="AX432" s="13" t="s">
        <v>75</v>
      </c>
      <c r="AY432" s="242" t="s">
        <v>136</v>
      </c>
    </row>
    <row r="433" s="13" customFormat="1">
      <c r="A433" s="13"/>
      <c r="B433" s="232"/>
      <c r="C433" s="233"/>
      <c r="D433" s="220" t="s">
        <v>201</v>
      </c>
      <c r="E433" s="234" t="s">
        <v>19</v>
      </c>
      <c r="F433" s="235" t="s">
        <v>254</v>
      </c>
      <c r="G433" s="233"/>
      <c r="H433" s="236">
        <v>264.79599999999999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201</v>
      </c>
      <c r="AU433" s="242" t="s">
        <v>85</v>
      </c>
      <c r="AV433" s="13" t="s">
        <v>85</v>
      </c>
      <c r="AW433" s="13" t="s">
        <v>35</v>
      </c>
      <c r="AX433" s="13" t="s">
        <v>75</v>
      </c>
      <c r="AY433" s="242" t="s">
        <v>136</v>
      </c>
    </row>
    <row r="434" s="13" customFormat="1">
      <c r="A434" s="13"/>
      <c r="B434" s="232"/>
      <c r="C434" s="233"/>
      <c r="D434" s="220" t="s">
        <v>201</v>
      </c>
      <c r="E434" s="234" t="s">
        <v>19</v>
      </c>
      <c r="F434" s="235" t="s">
        <v>725</v>
      </c>
      <c r="G434" s="233"/>
      <c r="H434" s="236">
        <v>107.25</v>
      </c>
      <c r="I434" s="237"/>
      <c r="J434" s="233"/>
      <c r="K434" s="233"/>
      <c r="L434" s="238"/>
      <c r="M434" s="239"/>
      <c r="N434" s="240"/>
      <c r="O434" s="240"/>
      <c r="P434" s="240"/>
      <c r="Q434" s="240"/>
      <c r="R434" s="240"/>
      <c r="S434" s="240"/>
      <c r="T434" s="24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2" t="s">
        <v>201</v>
      </c>
      <c r="AU434" s="242" t="s">
        <v>85</v>
      </c>
      <c r="AV434" s="13" t="s">
        <v>85</v>
      </c>
      <c r="AW434" s="13" t="s">
        <v>35</v>
      </c>
      <c r="AX434" s="13" t="s">
        <v>75</v>
      </c>
      <c r="AY434" s="242" t="s">
        <v>136</v>
      </c>
    </row>
    <row r="435" s="13" customFormat="1">
      <c r="A435" s="13"/>
      <c r="B435" s="232"/>
      <c r="C435" s="233"/>
      <c r="D435" s="220" t="s">
        <v>201</v>
      </c>
      <c r="E435" s="234" t="s">
        <v>19</v>
      </c>
      <c r="F435" s="235" t="s">
        <v>726</v>
      </c>
      <c r="G435" s="233"/>
      <c r="H435" s="236">
        <v>-6.4000000000000004</v>
      </c>
      <c r="I435" s="237"/>
      <c r="J435" s="233"/>
      <c r="K435" s="233"/>
      <c r="L435" s="238"/>
      <c r="M435" s="239"/>
      <c r="N435" s="240"/>
      <c r="O435" s="240"/>
      <c r="P435" s="240"/>
      <c r="Q435" s="240"/>
      <c r="R435" s="240"/>
      <c r="S435" s="240"/>
      <c r="T435" s="24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2" t="s">
        <v>201</v>
      </c>
      <c r="AU435" s="242" t="s">
        <v>85</v>
      </c>
      <c r="AV435" s="13" t="s">
        <v>85</v>
      </c>
      <c r="AW435" s="13" t="s">
        <v>35</v>
      </c>
      <c r="AX435" s="13" t="s">
        <v>75</v>
      </c>
      <c r="AY435" s="242" t="s">
        <v>136</v>
      </c>
    </row>
    <row r="436" s="13" customFormat="1">
      <c r="A436" s="13"/>
      <c r="B436" s="232"/>
      <c r="C436" s="233"/>
      <c r="D436" s="220" t="s">
        <v>201</v>
      </c>
      <c r="E436" s="234" t="s">
        <v>19</v>
      </c>
      <c r="F436" s="235" t="s">
        <v>513</v>
      </c>
      <c r="G436" s="233"/>
      <c r="H436" s="236">
        <v>13.775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201</v>
      </c>
      <c r="AU436" s="242" t="s">
        <v>85</v>
      </c>
      <c r="AV436" s="13" t="s">
        <v>85</v>
      </c>
      <c r="AW436" s="13" t="s">
        <v>35</v>
      </c>
      <c r="AX436" s="13" t="s">
        <v>75</v>
      </c>
      <c r="AY436" s="242" t="s">
        <v>136</v>
      </c>
    </row>
    <row r="437" s="14" customFormat="1">
      <c r="A437" s="14"/>
      <c r="B437" s="243"/>
      <c r="C437" s="244"/>
      <c r="D437" s="220" t="s">
        <v>201</v>
      </c>
      <c r="E437" s="245" t="s">
        <v>19</v>
      </c>
      <c r="F437" s="246" t="s">
        <v>205</v>
      </c>
      <c r="G437" s="244"/>
      <c r="H437" s="247">
        <v>984.20100000000002</v>
      </c>
      <c r="I437" s="248"/>
      <c r="J437" s="244"/>
      <c r="K437" s="244"/>
      <c r="L437" s="249"/>
      <c r="M437" s="250"/>
      <c r="N437" s="251"/>
      <c r="O437" s="251"/>
      <c r="P437" s="251"/>
      <c r="Q437" s="251"/>
      <c r="R437" s="251"/>
      <c r="S437" s="251"/>
      <c r="T437" s="252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3" t="s">
        <v>201</v>
      </c>
      <c r="AU437" s="253" t="s">
        <v>85</v>
      </c>
      <c r="AV437" s="14" t="s">
        <v>163</v>
      </c>
      <c r="AW437" s="14" t="s">
        <v>35</v>
      </c>
      <c r="AX437" s="14" t="s">
        <v>83</v>
      </c>
      <c r="AY437" s="253" t="s">
        <v>136</v>
      </c>
    </row>
    <row r="438" s="2" customFormat="1" ht="33" customHeight="1">
      <c r="A438" s="41"/>
      <c r="B438" s="42"/>
      <c r="C438" s="207" t="s">
        <v>727</v>
      </c>
      <c r="D438" s="207" t="s">
        <v>139</v>
      </c>
      <c r="E438" s="208" t="s">
        <v>728</v>
      </c>
      <c r="F438" s="209" t="s">
        <v>729</v>
      </c>
      <c r="G438" s="210" t="s">
        <v>222</v>
      </c>
      <c r="H438" s="211">
        <v>984.20100000000002</v>
      </c>
      <c r="I438" s="212"/>
      <c r="J438" s="213">
        <f>ROUND(I438*H438,2)</f>
        <v>0</v>
      </c>
      <c r="K438" s="209" t="s">
        <v>197</v>
      </c>
      <c r="L438" s="47"/>
      <c r="M438" s="214" t="s">
        <v>19</v>
      </c>
      <c r="N438" s="215" t="s">
        <v>46</v>
      </c>
      <c r="O438" s="87"/>
      <c r="P438" s="216">
        <f>O438*H438</f>
        <v>0</v>
      </c>
      <c r="Q438" s="216">
        <v>0.00029</v>
      </c>
      <c r="R438" s="216">
        <f>Q438*H438</f>
        <v>0.28541829000000002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310</v>
      </c>
      <c r="AT438" s="218" t="s">
        <v>139</v>
      </c>
      <c r="AU438" s="218" t="s">
        <v>85</v>
      </c>
      <c r="AY438" s="20" t="s">
        <v>136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83</v>
      </c>
      <c r="BK438" s="219">
        <f>ROUND(I438*H438,2)</f>
        <v>0</v>
      </c>
      <c r="BL438" s="20" t="s">
        <v>310</v>
      </c>
      <c r="BM438" s="218" t="s">
        <v>730</v>
      </c>
    </row>
    <row r="439" s="2" customFormat="1">
      <c r="A439" s="41"/>
      <c r="B439" s="42"/>
      <c r="C439" s="43"/>
      <c r="D439" s="220" t="s">
        <v>145</v>
      </c>
      <c r="E439" s="43"/>
      <c r="F439" s="221" t="s">
        <v>731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145</v>
      </c>
      <c r="AU439" s="20" t="s">
        <v>85</v>
      </c>
    </row>
    <row r="440" s="2" customFormat="1">
      <c r="A440" s="41"/>
      <c r="B440" s="42"/>
      <c r="C440" s="43"/>
      <c r="D440" s="225" t="s">
        <v>146</v>
      </c>
      <c r="E440" s="43"/>
      <c r="F440" s="226" t="s">
        <v>732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146</v>
      </c>
      <c r="AU440" s="20" t="s">
        <v>85</v>
      </c>
    </row>
    <row r="441" s="2" customFormat="1" ht="33" customHeight="1">
      <c r="A441" s="41"/>
      <c r="B441" s="42"/>
      <c r="C441" s="207" t="s">
        <v>733</v>
      </c>
      <c r="D441" s="207" t="s">
        <v>139</v>
      </c>
      <c r="E441" s="208" t="s">
        <v>734</v>
      </c>
      <c r="F441" s="209" t="s">
        <v>735</v>
      </c>
      <c r="G441" s="210" t="s">
        <v>222</v>
      </c>
      <c r="H441" s="211">
        <v>984.20100000000002</v>
      </c>
      <c r="I441" s="212"/>
      <c r="J441" s="213">
        <f>ROUND(I441*H441,2)</f>
        <v>0</v>
      </c>
      <c r="K441" s="209" t="s">
        <v>197</v>
      </c>
      <c r="L441" s="47"/>
      <c r="M441" s="214" t="s">
        <v>19</v>
      </c>
      <c r="N441" s="215" t="s">
        <v>46</v>
      </c>
      <c r="O441" s="87"/>
      <c r="P441" s="216">
        <f>O441*H441</f>
        <v>0</v>
      </c>
      <c r="Q441" s="216">
        <v>1.0000000000000001E-05</v>
      </c>
      <c r="R441" s="216">
        <f>Q441*H441</f>
        <v>0.0098420100000000017</v>
      </c>
      <c r="S441" s="216">
        <v>0</v>
      </c>
      <c r="T441" s="217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8" t="s">
        <v>310</v>
      </c>
      <c r="AT441" s="218" t="s">
        <v>139</v>
      </c>
      <c r="AU441" s="218" t="s">
        <v>85</v>
      </c>
      <c r="AY441" s="20" t="s">
        <v>136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20" t="s">
        <v>83</v>
      </c>
      <c r="BK441" s="219">
        <f>ROUND(I441*H441,2)</f>
        <v>0</v>
      </c>
      <c r="BL441" s="20" t="s">
        <v>310</v>
      </c>
      <c r="BM441" s="218" t="s">
        <v>736</v>
      </c>
    </row>
    <row r="442" s="2" customFormat="1">
      <c r="A442" s="41"/>
      <c r="B442" s="42"/>
      <c r="C442" s="43"/>
      <c r="D442" s="220" t="s">
        <v>145</v>
      </c>
      <c r="E442" s="43"/>
      <c r="F442" s="221" t="s">
        <v>737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145</v>
      </c>
      <c r="AU442" s="20" t="s">
        <v>85</v>
      </c>
    </row>
    <row r="443" s="2" customFormat="1">
      <c r="A443" s="41"/>
      <c r="B443" s="42"/>
      <c r="C443" s="43"/>
      <c r="D443" s="225" t="s">
        <v>146</v>
      </c>
      <c r="E443" s="43"/>
      <c r="F443" s="226" t="s">
        <v>738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146</v>
      </c>
      <c r="AU443" s="20" t="s">
        <v>85</v>
      </c>
    </row>
    <row r="444" s="12" customFormat="1" ht="22.8" customHeight="1">
      <c r="A444" s="12"/>
      <c r="B444" s="191"/>
      <c r="C444" s="192"/>
      <c r="D444" s="193" t="s">
        <v>74</v>
      </c>
      <c r="E444" s="205" t="s">
        <v>739</v>
      </c>
      <c r="F444" s="205" t="s">
        <v>740</v>
      </c>
      <c r="G444" s="192"/>
      <c r="H444" s="192"/>
      <c r="I444" s="195"/>
      <c r="J444" s="206">
        <f>BK444</f>
        <v>0</v>
      </c>
      <c r="K444" s="192"/>
      <c r="L444" s="197"/>
      <c r="M444" s="198"/>
      <c r="N444" s="199"/>
      <c r="O444" s="199"/>
      <c r="P444" s="200">
        <f>SUM(P445:P454)</f>
        <v>0</v>
      </c>
      <c r="Q444" s="199"/>
      <c r="R444" s="200">
        <f>SUM(R445:R454)</f>
        <v>0.1273</v>
      </c>
      <c r="S444" s="199"/>
      <c r="T444" s="201">
        <f>SUM(T445:T454)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2" t="s">
        <v>85</v>
      </c>
      <c r="AT444" s="203" t="s">
        <v>74</v>
      </c>
      <c r="AU444" s="203" t="s">
        <v>83</v>
      </c>
      <c r="AY444" s="202" t="s">
        <v>136</v>
      </c>
      <c r="BK444" s="204">
        <f>SUM(BK445:BK454)</f>
        <v>0</v>
      </c>
    </row>
    <row r="445" s="2" customFormat="1" ht="21.75" customHeight="1">
      <c r="A445" s="41"/>
      <c r="B445" s="42"/>
      <c r="C445" s="207" t="s">
        <v>741</v>
      </c>
      <c r="D445" s="207" t="s">
        <v>139</v>
      </c>
      <c r="E445" s="208" t="s">
        <v>742</v>
      </c>
      <c r="F445" s="209" t="s">
        <v>743</v>
      </c>
      <c r="G445" s="210" t="s">
        <v>258</v>
      </c>
      <c r="H445" s="211">
        <v>10</v>
      </c>
      <c r="I445" s="212"/>
      <c r="J445" s="213">
        <f>ROUND(I445*H445,2)</f>
        <v>0</v>
      </c>
      <c r="K445" s="209" t="s">
        <v>197</v>
      </c>
      <c r="L445" s="47"/>
      <c r="M445" s="214" t="s">
        <v>19</v>
      </c>
      <c r="N445" s="215" t="s">
        <v>46</v>
      </c>
      <c r="O445" s="87"/>
      <c r="P445" s="216">
        <f>O445*H445</f>
        <v>0</v>
      </c>
      <c r="Q445" s="216">
        <v>0</v>
      </c>
      <c r="R445" s="216">
        <f>Q445*H445</f>
        <v>0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310</v>
      </c>
      <c r="AT445" s="218" t="s">
        <v>139</v>
      </c>
      <c r="AU445" s="218" t="s">
        <v>85</v>
      </c>
      <c r="AY445" s="20" t="s">
        <v>136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83</v>
      </c>
      <c r="BK445" s="219">
        <f>ROUND(I445*H445,2)</f>
        <v>0</v>
      </c>
      <c r="BL445" s="20" t="s">
        <v>310</v>
      </c>
      <c r="BM445" s="218" t="s">
        <v>744</v>
      </c>
    </row>
    <row r="446" s="2" customFormat="1">
      <c r="A446" s="41"/>
      <c r="B446" s="42"/>
      <c r="C446" s="43"/>
      <c r="D446" s="220" t="s">
        <v>145</v>
      </c>
      <c r="E446" s="43"/>
      <c r="F446" s="221" t="s">
        <v>745</v>
      </c>
      <c r="G446" s="43"/>
      <c r="H446" s="43"/>
      <c r="I446" s="222"/>
      <c r="J446" s="43"/>
      <c r="K446" s="43"/>
      <c r="L446" s="47"/>
      <c r="M446" s="223"/>
      <c r="N446" s="224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145</v>
      </c>
      <c r="AU446" s="20" t="s">
        <v>85</v>
      </c>
    </row>
    <row r="447" s="2" customFormat="1">
      <c r="A447" s="41"/>
      <c r="B447" s="42"/>
      <c r="C447" s="43"/>
      <c r="D447" s="225" t="s">
        <v>146</v>
      </c>
      <c r="E447" s="43"/>
      <c r="F447" s="226" t="s">
        <v>746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146</v>
      </c>
      <c r="AU447" s="20" t="s">
        <v>85</v>
      </c>
    </row>
    <row r="448" s="2" customFormat="1" ht="21.75" customHeight="1">
      <c r="A448" s="41"/>
      <c r="B448" s="42"/>
      <c r="C448" s="264" t="s">
        <v>747</v>
      </c>
      <c r="D448" s="264" t="s">
        <v>263</v>
      </c>
      <c r="E448" s="265" t="s">
        <v>748</v>
      </c>
      <c r="F448" s="266" t="s">
        <v>749</v>
      </c>
      <c r="G448" s="267" t="s">
        <v>258</v>
      </c>
      <c r="H448" s="268">
        <v>10</v>
      </c>
      <c r="I448" s="269"/>
      <c r="J448" s="270">
        <f>ROUND(I448*H448,2)</f>
        <v>0</v>
      </c>
      <c r="K448" s="266" t="s">
        <v>19</v>
      </c>
      <c r="L448" s="271"/>
      <c r="M448" s="272" t="s">
        <v>19</v>
      </c>
      <c r="N448" s="273" t="s">
        <v>46</v>
      </c>
      <c r="O448" s="87"/>
      <c r="P448" s="216">
        <f>O448*H448</f>
        <v>0</v>
      </c>
      <c r="Q448" s="216">
        <v>0.01273</v>
      </c>
      <c r="R448" s="216">
        <f>Q448*H448</f>
        <v>0.1273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409</v>
      </c>
      <c r="AT448" s="218" t="s">
        <v>263</v>
      </c>
      <c r="AU448" s="218" t="s">
        <v>85</v>
      </c>
      <c r="AY448" s="20" t="s">
        <v>136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83</v>
      </c>
      <c r="BK448" s="219">
        <f>ROUND(I448*H448,2)</f>
        <v>0</v>
      </c>
      <c r="BL448" s="20" t="s">
        <v>310</v>
      </c>
      <c r="BM448" s="218" t="s">
        <v>750</v>
      </c>
    </row>
    <row r="449" s="2" customFormat="1">
      <c r="A449" s="41"/>
      <c r="B449" s="42"/>
      <c r="C449" s="43"/>
      <c r="D449" s="220" t="s">
        <v>145</v>
      </c>
      <c r="E449" s="43"/>
      <c r="F449" s="221" t="s">
        <v>749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145</v>
      </c>
      <c r="AU449" s="20" t="s">
        <v>85</v>
      </c>
    </row>
    <row r="450" s="2" customFormat="1" ht="16.5" customHeight="1">
      <c r="A450" s="41"/>
      <c r="B450" s="42"/>
      <c r="C450" s="207" t="s">
        <v>751</v>
      </c>
      <c r="D450" s="207" t="s">
        <v>139</v>
      </c>
      <c r="E450" s="208" t="s">
        <v>752</v>
      </c>
      <c r="F450" s="209" t="s">
        <v>753</v>
      </c>
      <c r="G450" s="210" t="s">
        <v>754</v>
      </c>
      <c r="H450" s="211">
        <v>10</v>
      </c>
      <c r="I450" s="212"/>
      <c r="J450" s="213">
        <f>ROUND(I450*H450,2)</f>
        <v>0</v>
      </c>
      <c r="K450" s="209" t="s">
        <v>19</v>
      </c>
      <c r="L450" s="47"/>
      <c r="M450" s="214" t="s">
        <v>19</v>
      </c>
      <c r="N450" s="215" t="s">
        <v>46</v>
      </c>
      <c r="O450" s="87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310</v>
      </c>
      <c r="AT450" s="218" t="s">
        <v>139</v>
      </c>
      <c r="AU450" s="218" t="s">
        <v>85</v>
      </c>
      <c r="AY450" s="20" t="s">
        <v>136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83</v>
      </c>
      <c r="BK450" s="219">
        <f>ROUND(I450*H450,2)</f>
        <v>0</v>
      </c>
      <c r="BL450" s="20" t="s">
        <v>310</v>
      </c>
      <c r="BM450" s="218" t="s">
        <v>755</v>
      </c>
    </row>
    <row r="451" s="2" customFormat="1">
      <c r="A451" s="41"/>
      <c r="B451" s="42"/>
      <c r="C451" s="43"/>
      <c r="D451" s="220" t="s">
        <v>145</v>
      </c>
      <c r="E451" s="43"/>
      <c r="F451" s="221" t="s">
        <v>753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145</v>
      </c>
      <c r="AU451" s="20" t="s">
        <v>85</v>
      </c>
    </row>
    <row r="452" s="2" customFormat="1" ht="24.15" customHeight="1">
      <c r="A452" s="41"/>
      <c r="B452" s="42"/>
      <c r="C452" s="207" t="s">
        <v>756</v>
      </c>
      <c r="D452" s="207" t="s">
        <v>139</v>
      </c>
      <c r="E452" s="208" t="s">
        <v>757</v>
      </c>
      <c r="F452" s="209" t="s">
        <v>758</v>
      </c>
      <c r="G452" s="210" t="s">
        <v>214</v>
      </c>
      <c r="H452" s="211">
        <v>0.127</v>
      </c>
      <c r="I452" s="212"/>
      <c r="J452" s="213">
        <f>ROUND(I452*H452,2)</f>
        <v>0</v>
      </c>
      <c r="K452" s="209" t="s">
        <v>197</v>
      </c>
      <c r="L452" s="47"/>
      <c r="M452" s="214" t="s">
        <v>19</v>
      </c>
      <c r="N452" s="215" t="s">
        <v>46</v>
      </c>
      <c r="O452" s="87"/>
      <c r="P452" s="216">
        <f>O452*H452</f>
        <v>0</v>
      </c>
      <c r="Q452" s="216">
        <v>0</v>
      </c>
      <c r="R452" s="216">
        <f>Q452*H452</f>
        <v>0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310</v>
      </c>
      <c r="AT452" s="218" t="s">
        <v>139</v>
      </c>
      <c r="AU452" s="218" t="s">
        <v>85</v>
      </c>
      <c r="AY452" s="20" t="s">
        <v>136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83</v>
      </c>
      <c r="BK452" s="219">
        <f>ROUND(I452*H452,2)</f>
        <v>0</v>
      </c>
      <c r="BL452" s="20" t="s">
        <v>310</v>
      </c>
      <c r="BM452" s="218" t="s">
        <v>759</v>
      </c>
    </row>
    <row r="453" s="2" customFormat="1">
      <c r="A453" s="41"/>
      <c r="B453" s="42"/>
      <c r="C453" s="43"/>
      <c r="D453" s="220" t="s">
        <v>145</v>
      </c>
      <c r="E453" s="43"/>
      <c r="F453" s="221" t="s">
        <v>760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145</v>
      </c>
      <c r="AU453" s="20" t="s">
        <v>85</v>
      </c>
    </row>
    <row r="454" s="2" customFormat="1">
      <c r="A454" s="41"/>
      <c r="B454" s="42"/>
      <c r="C454" s="43"/>
      <c r="D454" s="225" t="s">
        <v>146</v>
      </c>
      <c r="E454" s="43"/>
      <c r="F454" s="226" t="s">
        <v>761</v>
      </c>
      <c r="G454" s="43"/>
      <c r="H454" s="43"/>
      <c r="I454" s="222"/>
      <c r="J454" s="43"/>
      <c r="K454" s="43"/>
      <c r="L454" s="47"/>
      <c r="M454" s="228"/>
      <c r="N454" s="229"/>
      <c r="O454" s="230"/>
      <c r="P454" s="230"/>
      <c r="Q454" s="230"/>
      <c r="R454" s="230"/>
      <c r="S454" s="230"/>
      <c r="T454" s="23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146</v>
      </c>
      <c r="AU454" s="20" t="s">
        <v>85</v>
      </c>
    </row>
    <row r="455" s="2" customFormat="1" ht="6.96" customHeight="1">
      <c r="A455" s="41"/>
      <c r="B455" s="62"/>
      <c r="C455" s="63"/>
      <c r="D455" s="63"/>
      <c r="E455" s="63"/>
      <c r="F455" s="63"/>
      <c r="G455" s="63"/>
      <c r="H455" s="63"/>
      <c r="I455" s="63"/>
      <c r="J455" s="63"/>
      <c r="K455" s="63"/>
      <c r="L455" s="47"/>
      <c r="M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</sheetData>
  <sheetProtection sheet="1" autoFilter="0" formatColumns="0" formatRows="0" objects="1" scenarios="1" spinCount="100000" saltValue="ieMJ2Rl+tMimiGOSv2zSVHrjXpGLbp5hSiP4bKWbIIJBoWv6zDVi5k922FW0cZGLcuBwPHso2CmIr/jBNwMfmw==" hashValue="e+kfYCzOPmMSOMb7tu/e5DhCUe+x4VUtON+tPFYrS49Lc/GmtNTJKQqPPtsFN8xImejzuUko2v2TK3I9DL8e7w==" algorithmName="SHA-512" password="CC2B"/>
  <autoFilter ref="C98:K454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4" r:id="rId1" display="https://podminky.urs.cz/item/CS_URS_2026_01/310239211"/>
    <hyperlink ref="F111" r:id="rId2" display="https://podminky.urs.cz/item/CS_URS_2026_01/317234410"/>
    <hyperlink ref="F115" r:id="rId3" display="https://podminky.urs.cz/item/CS_URS_2026_01/317944325"/>
    <hyperlink ref="F121" r:id="rId4" display="https://podminky.urs.cz/item/CS_URS_2026_01/340239212"/>
    <hyperlink ref="F125" r:id="rId5" display="https://podminky.urs.cz/item/CS_URS_2026_01/342241162"/>
    <hyperlink ref="F130" r:id="rId6" display="https://podminky.urs.cz/item/CS_URS_2026_01/612321141"/>
    <hyperlink ref="F140" r:id="rId7" display="https://podminky.urs.cz/item/CS_URS_2026_01/612325422"/>
    <hyperlink ref="F147" r:id="rId8" display="https://podminky.urs.cz/item/CS_URS_2026_01/642944121"/>
    <hyperlink ref="F154" r:id="rId9" display="https://podminky.urs.cz/item/CS_URS_2026_01/962031133"/>
    <hyperlink ref="F158" r:id="rId10" display="https://podminky.urs.cz/item/CS_URS_2026_01/962032230"/>
    <hyperlink ref="F162" r:id="rId11" display="https://podminky.urs.cz/item/CS_URS_2026_01/962081131"/>
    <hyperlink ref="F166" r:id="rId12" display="https://podminky.urs.cz/item/CS_URS_2026_01/968072455"/>
    <hyperlink ref="F170" r:id="rId13" display="https://podminky.urs.cz/item/CS_URS_2026_01/971033561"/>
    <hyperlink ref="F174" r:id="rId14" display="https://podminky.urs.cz/item/CS_URS_2026_01/975053151"/>
    <hyperlink ref="F178" r:id="rId15" display="https://podminky.urs.cz/item/CS_URS_2026_01/975058151"/>
    <hyperlink ref="F182" r:id="rId16" display="https://podminky.urs.cz/item/CS_URS_2026_01/978059311"/>
    <hyperlink ref="F186" r:id="rId17" display="https://podminky.urs.cz/item/CS_URS_2026_01/978059541"/>
    <hyperlink ref="F191" r:id="rId18" display="https://podminky.urs.cz/item/CS_URS_2026_01/997013114"/>
    <hyperlink ref="F194" r:id="rId19" display="https://podminky.urs.cz/item/CS_URS_2026_01/997013501"/>
    <hyperlink ref="F197" r:id="rId20" display="https://podminky.urs.cz/item/CS_URS_2026_01/997013509"/>
    <hyperlink ref="F201" r:id="rId21" display="https://podminky.urs.cz/item/CS_URS_2026_01/997013609"/>
    <hyperlink ref="F205" r:id="rId22" display="https://podminky.urs.cz/item/CS_URS_2026_01/998011009"/>
    <hyperlink ref="F210" r:id="rId23" display="https://podminky.urs.cz/item/CS_URS_2026_01/721170972"/>
    <hyperlink ref="F213" r:id="rId24" display="https://podminky.urs.cz/item/CS_URS_2026_01/721171913"/>
    <hyperlink ref="F216" r:id="rId25" display="https://podminky.urs.cz/item/CS_URS_2026_01/998721122"/>
    <hyperlink ref="F220" r:id="rId26" display="https://podminky.urs.cz/item/CS_URS_2026_01/722170942"/>
    <hyperlink ref="F223" r:id="rId27" display="https://podminky.urs.cz/item/CS_URS_2026_01/722171913"/>
    <hyperlink ref="F226" r:id="rId28" display="https://podminky.urs.cz/item/CS_URS_2026_01/722171933"/>
    <hyperlink ref="F233" r:id="rId29" display="https://podminky.urs.cz/item/CS_URS_2026_01/722175061"/>
    <hyperlink ref="F240" r:id="rId30" display="https://podminky.urs.cz/item/CS_URS_2026_01/998722122"/>
    <hyperlink ref="F244" r:id="rId31" display="https://podminky.urs.cz/item/CS_URS_2026_01/725210821"/>
    <hyperlink ref="F247" r:id="rId32" display="https://podminky.urs.cz/item/CS_URS_2026_01/725211602"/>
    <hyperlink ref="F250" r:id="rId33" display="https://podminky.urs.cz/item/CS_URS_2026_01/725220841"/>
    <hyperlink ref="F253" r:id="rId34" display="https://podminky.urs.cz/item/CS_URS_2026_01/725531101"/>
    <hyperlink ref="F257" r:id="rId35" display="https://podminky.urs.cz/item/CS_URS_2026_01/725822611"/>
    <hyperlink ref="F260" r:id="rId36" display="https://podminky.urs.cz/item/CS_URS_2026_01/725861102"/>
    <hyperlink ref="F263" r:id="rId37" display="https://podminky.urs.cz/item/CS_URS_2026_01/725861311"/>
    <hyperlink ref="F266" r:id="rId38" display="https://podminky.urs.cz/item/CS_URS_2026_01/998725122"/>
    <hyperlink ref="F270" r:id="rId39" display="https://podminky.urs.cz/item/CS_URS_2026_01/762511284"/>
    <hyperlink ref="F274" r:id="rId40" display="https://podminky.urs.cz/item/CS_URS_2026_01/762595001"/>
    <hyperlink ref="F277" r:id="rId41" display="https://podminky.urs.cz/item/CS_URS_2026_01/998762122"/>
    <hyperlink ref="F286" r:id="rId42" display="https://podminky.urs.cz/item/CS_URS_2026_01/763164668"/>
    <hyperlink ref="F290" r:id="rId43" display="https://podminky.urs.cz/item/CS_URS_2026_01/763181311"/>
    <hyperlink ref="F296" r:id="rId44" display="https://podminky.urs.cz/item/CS_URS_2026_01/998763332"/>
    <hyperlink ref="F300" r:id="rId45" display="https://podminky.urs.cz/item/CS_URS_2026_01/766660001"/>
    <hyperlink ref="F307" r:id="rId46" display="https://podminky.urs.cz/item/CS_URS_2026_01/998766122"/>
    <hyperlink ref="F311" r:id="rId47" display="https://podminky.urs.cz/item/CS_URS_2026_01/767991911"/>
    <hyperlink ref="F315" r:id="rId48" display="https://podminky.urs.cz/item/CS_URS_2026_01/767995112"/>
    <hyperlink ref="F319" r:id="rId49" display="https://podminky.urs.cz/item/CS_URS_2026_01/998767123"/>
    <hyperlink ref="F323" r:id="rId50" display="https://podminky.urs.cz/item/CS_URS_2026_01/771573810"/>
    <hyperlink ref="F328" r:id="rId51" display="https://podminky.urs.cz/item/CS_URS_2026_01/775511800"/>
    <hyperlink ref="F334" r:id="rId52" display="https://podminky.urs.cz/item/CS_URS_2026_01/776991821"/>
    <hyperlink ref="F341" r:id="rId53" display="https://podminky.urs.cz/item/CS_URS_2026_01/776201812"/>
    <hyperlink ref="F345" r:id="rId54" display="https://podminky.urs.cz/item/CS_URS_2026_01/776241111"/>
    <hyperlink ref="F354" r:id="rId55" display="https://podminky.urs.cz/item/CS_URS_2026_01/776411111"/>
    <hyperlink ref="F363" r:id="rId56" display="https://podminky.urs.cz/item/CS_URS_2026_01/776421312"/>
    <hyperlink ref="F368" r:id="rId57" display="https://podminky.urs.cz/item/CS_URS_2026_01/998776122"/>
    <hyperlink ref="F372" r:id="rId58" display="https://podminky.urs.cz/item/CS_URS_2026_01/781121011"/>
    <hyperlink ref="F382" r:id="rId59" display="https://podminky.urs.cz/item/CS_URS_2026_01/781472216"/>
    <hyperlink ref="F388" r:id="rId60" display="https://podminky.urs.cz/item/CS_URS_2026_01/781472291"/>
    <hyperlink ref="F398" r:id="rId61" display="https://podminky.urs.cz/item/CS_URS_2026_01/781492251"/>
    <hyperlink ref="F411" r:id="rId62" display="https://podminky.urs.cz/item/CS_URS_2026_01/998781122"/>
    <hyperlink ref="F415" r:id="rId63" display="https://podminky.urs.cz/item/CS_URS_2026_01/784111013"/>
    <hyperlink ref="F418" r:id="rId64" display="https://podminky.urs.cz/item/CS_URS_2026_01/784121003"/>
    <hyperlink ref="F426" r:id="rId65" display="https://podminky.urs.cz/item/CS_URS_2026_01/784121013"/>
    <hyperlink ref="F429" r:id="rId66" display="https://podminky.urs.cz/item/CS_URS_2026_01/784181103"/>
    <hyperlink ref="F440" r:id="rId67" display="https://podminky.urs.cz/item/CS_URS_2026_01/784221103"/>
    <hyperlink ref="F443" r:id="rId68" display="https://podminky.urs.cz/item/CS_URS_2026_01/784221151"/>
    <hyperlink ref="F447" r:id="rId69" display="https://podminky.urs.cz/item/CS_URS_2026_01/786612200"/>
    <hyperlink ref="F454" r:id="rId70" display="https://podminky.urs.cz/item/CS_URS_2026_01/9987861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762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169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170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ROUND((SUM(BE96:BE295)),  2)</f>
        <v>0</v>
      </c>
      <c r="G33" s="41"/>
      <c r="H33" s="41"/>
      <c r="I33" s="151">
        <v>0.20999999999999999</v>
      </c>
      <c r="J33" s="150">
        <f>ROUND(((SUM(BE96:BE295))*I33),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ROUND((SUM(BF96:BF295)),  2)</f>
        <v>0</v>
      </c>
      <c r="G34" s="41"/>
      <c r="H34" s="41"/>
      <c r="I34" s="151">
        <v>0.12</v>
      </c>
      <c r="J34" s="150">
        <f>ROUND(((SUM(BF96:BF295))*I34),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ROUND((SUM(BG96:BG295)),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ROUND((SUM(BH96:BH295)),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ROUND((SUM(BI96:BI295)),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SO-03 - Učebna IT 2.NP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V. Rakyta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</v>
      </c>
      <c r="E60" s="171"/>
      <c r="F60" s="171"/>
      <c r="G60" s="171"/>
      <c r="H60" s="171"/>
      <c r="I60" s="171"/>
      <c r="J60" s="172">
        <f>J97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172</v>
      </c>
      <c r="E61" s="177"/>
      <c r="F61" s="177"/>
      <c r="G61" s="177"/>
      <c r="H61" s="177"/>
      <c r="I61" s="177"/>
      <c r="J61" s="178">
        <f>J98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173</v>
      </c>
      <c r="E62" s="177"/>
      <c r="F62" s="177"/>
      <c r="G62" s="177"/>
      <c r="H62" s="177"/>
      <c r="I62" s="177"/>
      <c r="J62" s="178">
        <f>J106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174</v>
      </c>
      <c r="E63" s="177"/>
      <c r="F63" s="177"/>
      <c r="G63" s="177"/>
      <c r="H63" s="177"/>
      <c r="I63" s="177"/>
      <c r="J63" s="178">
        <f>J121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175</v>
      </c>
      <c r="E64" s="177"/>
      <c r="F64" s="177"/>
      <c r="G64" s="177"/>
      <c r="H64" s="177"/>
      <c r="I64" s="177"/>
      <c r="J64" s="178">
        <f>J134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176</v>
      </c>
      <c r="E65" s="177"/>
      <c r="F65" s="177"/>
      <c r="G65" s="177"/>
      <c r="H65" s="177"/>
      <c r="I65" s="177"/>
      <c r="J65" s="178">
        <f>J148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177</v>
      </c>
      <c r="E66" s="171"/>
      <c r="F66" s="171"/>
      <c r="G66" s="171"/>
      <c r="H66" s="171"/>
      <c r="I66" s="171"/>
      <c r="J66" s="172">
        <f>J152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178</v>
      </c>
      <c r="E67" s="177"/>
      <c r="F67" s="177"/>
      <c r="G67" s="177"/>
      <c r="H67" s="177"/>
      <c r="I67" s="177"/>
      <c r="J67" s="178">
        <f>J153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179</v>
      </c>
      <c r="E68" s="177"/>
      <c r="F68" s="177"/>
      <c r="G68" s="177"/>
      <c r="H68" s="177"/>
      <c r="I68" s="177"/>
      <c r="J68" s="178">
        <f>J160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180</v>
      </c>
      <c r="E69" s="177"/>
      <c r="F69" s="177"/>
      <c r="G69" s="177"/>
      <c r="H69" s="177"/>
      <c r="I69" s="177"/>
      <c r="J69" s="178">
        <f>J175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181</v>
      </c>
      <c r="E70" s="177"/>
      <c r="F70" s="177"/>
      <c r="G70" s="177"/>
      <c r="H70" s="177"/>
      <c r="I70" s="177"/>
      <c r="J70" s="178">
        <f>J191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183</v>
      </c>
      <c r="E71" s="177"/>
      <c r="F71" s="177"/>
      <c r="G71" s="177"/>
      <c r="H71" s="177"/>
      <c r="I71" s="177"/>
      <c r="J71" s="178">
        <f>J202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186</v>
      </c>
      <c r="E72" s="177"/>
      <c r="F72" s="177"/>
      <c r="G72" s="177"/>
      <c r="H72" s="177"/>
      <c r="I72" s="177"/>
      <c r="J72" s="178">
        <f>J211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187</v>
      </c>
      <c r="E73" s="177"/>
      <c r="F73" s="177"/>
      <c r="G73" s="177"/>
      <c r="H73" s="177"/>
      <c r="I73" s="177"/>
      <c r="J73" s="178">
        <f>J219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188</v>
      </c>
      <c r="E74" s="177"/>
      <c r="F74" s="177"/>
      <c r="G74" s="177"/>
      <c r="H74" s="177"/>
      <c r="I74" s="177"/>
      <c r="J74" s="178">
        <f>J244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189</v>
      </c>
      <c r="E75" s="177"/>
      <c r="F75" s="177"/>
      <c r="G75" s="177"/>
      <c r="H75" s="177"/>
      <c r="I75" s="177"/>
      <c r="J75" s="178">
        <f>J265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190</v>
      </c>
      <c r="E76" s="177"/>
      <c r="F76" s="177"/>
      <c r="G76" s="177"/>
      <c r="H76" s="177"/>
      <c r="I76" s="177"/>
      <c r="J76" s="178">
        <f>J285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122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63" t="str">
        <f>E7</f>
        <v>ZŠ a MŠ Okružní 1580/57, Aš - stavební úpravy</v>
      </c>
      <c r="F86" s="35"/>
      <c r="G86" s="35"/>
      <c r="H86" s="35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114</v>
      </c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E9</f>
        <v>SO-03 - Učebna IT 2.NP</v>
      </c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F12</f>
        <v>Aš</v>
      </c>
      <c r="G90" s="43"/>
      <c r="H90" s="43"/>
      <c r="I90" s="35" t="s">
        <v>23</v>
      </c>
      <c r="J90" s="75" t="str">
        <f>IF(J12="","",J12)</f>
        <v>29. 1. 2026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5.65" customHeight="1">
      <c r="A92" s="41"/>
      <c r="B92" s="42"/>
      <c r="C92" s="35" t="s">
        <v>25</v>
      </c>
      <c r="D92" s="43"/>
      <c r="E92" s="43"/>
      <c r="F92" s="30" t="str">
        <f>E15</f>
        <v>Město Aš</v>
      </c>
      <c r="G92" s="43"/>
      <c r="H92" s="43"/>
      <c r="I92" s="35" t="s">
        <v>32</v>
      </c>
      <c r="J92" s="39" t="str">
        <f>E21</f>
        <v>AVZ, Ing. Arch Václav Zůna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30</v>
      </c>
      <c r="D93" s="43"/>
      <c r="E93" s="43"/>
      <c r="F93" s="30" t="str">
        <f>IF(E18="","",E18)</f>
        <v>Vyplň údaj</v>
      </c>
      <c r="G93" s="43"/>
      <c r="H93" s="43"/>
      <c r="I93" s="35" t="s">
        <v>36</v>
      </c>
      <c r="J93" s="39" t="str">
        <f>E24</f>
        <v>V. Rakyta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0"/>
      <c r="B95" s="181"/>
      <c r="C95" s="182" t="s">
        <v>123</v>
      </c>
      <c r="D95" s="183" t="s">
        <v>60</v>
      </c>
      <c r="E95" s="183" t="s">
        <v>56</v>
      </c>
      <c r="F95" s="183" t="s">
        <v>57</v>
      </c>
      <c r="G95" s="183" t="s">
        <v>124</v>
      </c>
      <c r="H95" s="183" t="s">
        <v>125</v>
      </c>
      <c r="I95" s="183" t="s">
        <v>126</v>
      </c>
      <c r="J95" s="183" t="s">
        <v>118</v>
      </c>
      <c r="K95" s="184" t="s">
        <v>127</v>
      </c>
      <c r="L95" s="185"/>
      <c r="M95" s="95" t="s">
        <v>19</v>
      </c>
      <c r="N95" s="96" t="s">
        <v>45</v>
      </c>
      <c r="O95" s="96" t="s">
        <v>128</v>
      </c>
      <c r="P95" s="96" t="s">
        <v>129</v>
      </c>
      <c r="Q95" s="96" t="s">
        <v>130</v>
      </c>
      <c r="R95" s="96" t="s">
        <v>131</v>
      </c>
      <c r="S95" s="96" t="s">
        <v>132</v>
      </c>
      <c r="T95" s="97" t="s">
        <v>133</v>
      </c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</row>
    <row r="96" s="2" customFormat="1" ht="22.8" customHeight="1">
      <c r="A96" s="41"/>
      <c r="B96" s="42"/>
      <c r="C96" s="102" t="s">
        <v>134</v>
      </c>
      <c r="D96" s="43"/>
      <c r="E96" s="43"/>
      <c r="F96" s="43"/>
      <c r="G96" s="43"/>
      <c r="H96" s="43"/>
      <c r="I96" s="43"/>
      <c r="J96" s="186">
        <f>BK96</f>
        <v>0</v>
      </c>
      <c r="K96" s="43"/>
      <c r="L96" s="47"/>
      <c r="M96" s="98"/>
      <c r="N96" s="187"/>
      <c r="O96" s="99"/>
      <c r="P96" s="188">
        <f>P97+P152</f>
        <v>0</v>
      </c>
      <c r="Q96" s="99"/>
      <c r="R96" s="188">
        <f>R97+R152</f>
        <v>6.0798179299999999</v>
      </c>
      <c r="S96" s="99"/>
      <c r="T96" s="189">
        <f>T97+T152</f>
        <v>3.7038457000000005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74</v>
      </c>
      <c r="AU96" s="20" t="s">
        <v>119</v>
      </c>
      <c r="BK96" s="190">
        <f>BK97+BK152</f>
        <v>0</v>
      </c>
    </row>
    <row r="97" s="12" customFormat="1" ht="25.92" customHeight="1">
      <c r="A97" s="12"/>
      <c r="B97" s="191"/>
      <c r="C97" s="192"/>
      <c r="D97" s="193" t="s">
        <v>74</v>
      </c>
      <c r="E97" s="194" t="s">
        <v>191</v>
      </c>
      <c r="F97" s="194" t="s">
        <v>192</v>
      </c>
      <c r="G97" s="192"/>
      <c r="H97" s="192"/>
      <c r="I97" s="195"/>
      <c r="J97" s="196">
        <f>BK97</f>
        <v>0</v>
      </c>
      <c r="K97" s="192"/>
      <c r="L97" s="197"/>
      <c r="M97" s="198"/>
      <c r="N97" s="199"/>
      <c r="O97" s="199"/>
      <c r="P97" s="200">
        <f>P98+P106+P121+P134+P148</f>
        <v>0</v>
      </c>
      <c r="Q97" s="199"/>
      <c r="R97" s="200">
        <f>R98+R106+R121+R134+R148</f>
        <v>3.6304484299999995</v>
      </c>
      <c r="S97" s="199"/>
      <c r="T97" s="201">
        <f>T98+T106+T121+T134+T148</f>
        <v>1.2078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83</v>
      </c>
      <c r="AT97" s="203" t="s">
        <v>74</v>
      </c>
      <c r="AU97" s="203" t="s">
        <v>75</v>
      </c>
      <c r="AY97" s="202" t="s">
        <v>136</v>
      </c>
      <c r="BK97" s="204">
        <f>BK98+BK106+BK121+BK134+BK148</f>
        <v>0</v>
      </c>
    </row>
    <row r="98" s="12" customFormat="1" ht="22.8" customHeight="1">
      <c r="A98" s="12"/>
      <c r="B98" s="191"/>
      <c r="C98" s="192"/>
      <c r="D98" s="193" t="s">
        <v>74</v>
      </c>
      <c r="E98" s="205" t="s">
        <v>155</v>
      </c>
      <c r="F98" s="205" t="s">
        <v>193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SUM(P99:P105)</f>
        <v>0</v>
      </c>
      <c r="Q98" s="199"/>
      <c r="R98" s="200">
        <f>SUM(R99:R105)</f>
        <v>2.0922447599999998</v>
      </c>
      <c r="S98" s="199"/>
      <c r="T98" s="201">
        <f>SUM(T99:T105)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83</v>
      </c>
      <c r="AT98" s="203" t="s">
        <v>74</v>
      </c>
      <c r="AU98" s="203" t="s">
        <v>83</v>
      </c>
      <c r="AY98" s="202" t="s">
        <v>136</v>
      </c>
      <c r="BK98" s="204">
        <f>SUM(BK99:BK105)</f>
        <v>0</v>
      </c>
    </row>
    <row r="99" s="2" customFormat="1" ht="24.15" customHeight="1">
      <c r="A99" s="41"/>
      <c r="B99" s="42"/>
      <c r="C99" s="207" t="s">
        <v>83</v>
      </c>
      <c r="D99" s="207" t="s">
        <v>139</v>
      </c>
      <c r="E99" s="208" t="s">
        <v>227</v>
      </c>
      <c r="F99" s="209" t="s">
        <v>228</v>
      </c>
      <c r="G99" s="210" t="s">
        <v>222</v>
      </c>
      <c r="H99" s="211">
        <v>8.8219999999999992</v>
      </c>
      <c r="I99" s="212"/>
      <c r="J99" s="213">
        <f>ROUND(I99*H99,2)</f>
        <v>0</v>
      </c>
      <c r="K99" s="209" t="s">
        <v>197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0.23458000000000001</v>
      </c>
      <c r="R99" s="216">
        <f>Q99*H99</f>
        <v>2.0694647599999998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139</v>
      </c>
      <c r="AU99" s="218" t="s">
        <v>85</v>
      </c>
      <c r="AY99" s="20" t="s">
        <v>136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763</v>
      </c>
    </row>
    <row r="100" s="2" customFormat="1">
      <c r="A100" s="41"/>
      <c r="B100" s="42"/>
      <c r="C100" s="43"/>
      <c r="D100" s="220" t="s">
        <v>145</v>
      </c>
      <c r="E100" s="43"/>
      <c r="F100" s="221" t="s">
        <v>230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145</v>
      </c>
      <c r="AU100" s="20" t="s">
        <v>85</v>
      </c>
    </row>
    <row r="101" s="2" customFormat="1">
      <c r="A101" s="41"/>
      <c r="B101" s="42"/>
      <c r="C101" s="43"/>
      <c r="D101" s="225" t="s">
        <v>146</v>
      </c>
      <c r="E101" s="43"/>
      <c r="F101" s="226" t="s">
        <v>231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146</v>
      </c>
      <c r="AU101" s="20" t="s">
        <v>85</v>
      </c>
    </row>
    <row r="102" s="13" customFormat="1">
      <c r="A102" s="13"/>
      <c r="B102" s="232"/>
      <c r="C102" s="233"/>
      <c r="D102" s="220" t="s">
        <v>201</v>
      </c>
      <c r="E102" s="234" t="s">
        <v>19</v>
      </c>
      <c r="F102" s="235" t="s">
        <v>764</v>
      </c>
      <c r="G102" s="233"/>
      <c r="H102" s="236">
        <v>8.8219999999999992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201</v>
      </c>
      <c r="AU102" s="242" t="s">
        <v>85</v>
      </c>
      <c r="AV102" s="13" t="s">
        <v>85</v>
      </c>
      <c r="AW102" s="13" t="s">
        <v>35</v>
      </c>
      <c r="AX102" s="13" t="s">
        <v>83</v>
      </c>
      <c r="AY102" s="242" t="s">
        <v>136</v>
      </c>
    </row>
    <row r="103" s="2" customFormat="1" ht="21.75" customHeight="1">
      <c r="A103" s="41"/>
      <c r="B103" s="42"/>
      <c r="C103" s="207" t="s">
        <v>85</v>
      </c>
      <c r="D103" s="207" t="s">
        <v>139</v>
      </c>
      <c r="E103" s="208" t="s">
        <v>765</v>
      </c>
      <c r="F103" s="209" t="s">
        <v>766</v>
      </c>
      <c r="G103" s="210" t="s">
        <v>258</v>
      </c>
      <c r="H103" s="211">
        <v>1</v>
      </c>
      <c r="I103" s="212"/>
      <c r="J103" s="213">
        <f>ROUND(I103*H103,2)</f>
        <v>0</v>
      </c>
      <c r="K103" s="209" t="s">
        <v>197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0.022780000000000002</v>
      </c>
      <c r="R103" s="216">
        <f>Q103*H103</f>
        <v>0.022780000000000002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139</v>
      </c>
      <c r="AU103" s="218" t="s">
        <v>85</v>
      </c>
      <c r="AY103" s="20" t="s">
        <v>136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767</v>
      </c>
    </row>
    <row r="104" s="2" customFormat="1">
      <c r="A104" s="41"/>
      <c r="B104" s="42"/>
      <c r="C104" s="43"/>
      <c r="D104" s="220" t="s">
        <v>145</v>
      </c>
      <c r="E104" s="43"/>
      <c r="F104" s="221" t="s">
        <v>768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145</v>
      </c>
      <c r="AU104" s="20" t="s">
        <v>85</v>
      </c>
    </row>
    <row r="105" s="2" customFormat="1">
      <c r="A105" s="41"/>
      <c r="B105" s="42"/>
      <c r="C105" s="43"/>
      <c r="D105" s="225" t="s">
        <v>146</v>
      </c>
      <c r="E105" s="43"/>
      <c r="F105" s="226" t="s">
        <v>769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146</v>
      </c>
      <c r="AU105" s="20" t="s">
        <v>85</v>
      </c>
    </row>
    <row r="106" s="12" customFormat="1" ht="22.8" customHeight="1">
      <c r="A106" s="12"/>
      <c r="B106" s="191"/>
      <c r="C106" s="192"/>
      <c r="D106" s="193" t="s">
        <v>74</v>
      </c>
      <c r="E106" s="205" t="s">
        <v>233</v>
      </c>
      <c r="F106" s="205" t="s">
        <v>234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SUM(P107:P120)</f>
        <v>0</v>
      </c>
      <c r="Q106" s="199"/>
      <c r="R106" s="200">
        <f>SUM(R107:R120)</f>
        <v>1.5382036699999999</v>
      </c>
      <c r="S106" s="199"/>
      <c r="T106" s="201">
        <f>SUM(T107:T120)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83</v>
      </c>
      <c r="AT106" s="203" t="s">
        <v>74</v>
      </c>
      <c r="AU106" s="203" t="s">
        <v>83</v>
      </c>
      <c r="AY106" s="202" t="s">
        <v>136</v>
      </c>
      <c r="BK106" s="204">
        <f>SUM(BK107:BK120)</f>
        <v>0</v>
      </c>
    </row>
    <row r="107" s="2" customFormat="1" ht="24.15" customHeight="1">
      <c r="A107" s="41"/>
      <c r="B107" s="42"/>
      <c r="C107" s="207" t="s">
        <v>155</v>
      </c>
      <c r="D107" s="207" t="s">
        <v>139</v>
      </c>
      <c r="E107" s="208" t="s">
        <v>235</v>
      </c>
      <c r="F107" s="209" t="s">
        <v>236</v>
      </c>
      <c r="G107" s="210" t="s">
        <v>222</v>
      </c>
      <c r="H107" s="211">
        <v>17.643999999999998</v>
      </c>
      <c r="I107" s="212"/>
      <c r="J107" s="213">
        <f>ROUND(I107*H107,2)</f>
        <v>0</v>
      </c>
      <c r="K107" s="209" t="s">
        <v>197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0.018380000000000001</v>
      </c>
      <c r="R107" s="216">
        <f>Q107*H107</f>
        <v>0.32429671999999998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139</v>
      </c>
      <c r="AU107" s="218" t="s">
        <v>85</v>
      </c>
      <c r="AY107" s="20" t="s">
        <v>136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770</v>
      </c>
    </row>
    <row r="108" s="2" customFormat="1">
      <c r="A108" s="41"/>
      <c r="B108" s="42"/>
      <c r="C108" s="43"/>
      <c r="D108" s="220" t="s">
        <v>145</v>
      </c>
      <c r="E108" s="43"/>
      <c r="F108" s="221" t="s">
        <v>238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145</v>
      </c>
      <c r="AU108" s="20" t="s">
        <v>85</v>
      </c>
    </row>
    <row r="109" s="2" customFormat="1">
      <c r="A109" s="41"/>
      <c r="B109" s="42"/>
      <c r="C109" s="43"/>
      <c r="D109" s="225" t="s">
        <v>146</v>
      </c>
      <c r="E109" s="43"/>
      <c r="F109" s="226" t="s">
        <v>239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146</v>
      </c>
      <c r="AU109" s="20" t="s">
        <v>85</v>
      </c>
    </row>
    <row r="110" s="13" customFormat="1">
      <c r="A110" s="13"/>
      <c r="B110" s="232"/>
      <c r="C110" s="233"/>
      <c r="D110" s="220" t="s">
        <v>201</v>
      </c>
      <c r="E110" s="234" t="s">
        <v>19</v>
      </c>
      <c r="F110" s="235" t="s">
        <v>771</v>
      </c>
      <c r="G110" s="233"/>
      <c r="H110" s="236">
        <v>17.643999999999998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201</v>
      </c>
      <c r="AU110" s="242" t="s">
        <v>85</v>
      </c>
      <c r="AV110" s="13" t="s">
        <v>85</v>
      </c>
      <c r="AW110" s="13" t="s">
        <v>35</v>
      </c>
      <c r="AX110" s="13" t="s">
        <v>83</v>
      </c>
      <c r="AY110" s="242" t="s">
        <v>136</v>
      </c>
    </row>
    <row r="111" s="2" customFormat="1" ht="37.8" customHeight="1">
      <c r="A111" s="41"/>
      <c r="B111" s="42"/>
      <c r="C111" s="207" t="s">
        <v>163</v>
      </c>
      <c r="D111" s="207" t="s">
        <v>139</v>
      </c>
      <c r="E111" s="208" t="s">
        <v>772</v>
      </c>
      <c r="F111" s="209" t="s">
        <v>773</v>
      </c>
      <c r="G111" s="210" t="s">
        <v>222</v>
      </c>
      <c r="H111" s="211">
        <v>200.04499999999999</v>
      </c>
      <c r="I111" s="212"/>
      <c r="J111" s="213">
        <f>ROUND(I111*H111,2)</f>
        <v>0</v>
      </c>
      <c r="K111" s="209" t="s">
        <v>197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0.0057099999999999998</v>
      </c>
      <c r="R111" s="216">
        <f>Q111*H111</f>
        <v>1.1422569499999999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139</v>
      </c>
      <c r="AU111" s="218" t="s">
        <v>85</v>
      </c>
      <c r="AY111" s="20" t="s">
        <v>136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774</v>
      </c>
    </row>
    <row r="112" s="2" customFormat="1">
      <c r="A112" s="41"/>
      <c r="B112" s="42"/>
      <c r="C112" s="43"/>
      <c r="D112" s="220" t="s">
        <v>145</v>
      </c>
      <c r="E112" s="43"/>
      <c r="F112" s="221" t="s">
        <v>775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145</v>
      </c>
      <c r="AU112" s="20" t="s">
        <v>85</v>
      </c>
    </row>
    <row r="113" s="2" customFormat="1">
      <c r="A113" s="41"/>
      <c r="B113" s="42"/>
      <c r="C113" s="43"/>
      <c r="D113" s="225" t="s">
        <v>146</v>
      </c>
      <c r="E113" s="43"/>
      <c r="F113" s="226" t="s">
        <v>776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146</v>
      </c>
      <c r="AU113" s="20" t="s">
        <v>85</v>
      </c>
    </row>
    <row r="114" s="13" customFormat="1">
      <c r="A114" s="13"/>
      <c r="B114" s="232"/>
      <c r="C114" s="233"/>
      <c r="D114" s="220" t="s">
        <v>201</v>
      </c>
      <c r="E114" s="234" t="s">
        <v>19</v>
      </c>
      <c r="F114" s="235" t="s">
        <v>777</v>
      </c>
      <c r="G114" s="233"/>
      <c r="H114" s="236">
        <v>200.04499999999999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201</v>
      </c>
      <c r="AU114" s="242" t="s">
        <v>85</v>
      </c>
      <c r="AV114" s="13" t="s">
        <v>85</v>
      </c>
      <c r="AW114" s="13" t="s">
        <v>35</v>
      </c>
      <c r="AX114" s="13" t="s">
        <v>83</v>
      </c>
      <c r="AY114" s="242" t="s">
        <v>136</v>
      </c>
    </row>
    <row r="115" s="2" customFormat="1" ht="21.75" customHeight="1">
      <c r="A115" s="41"/>
      <c r="B115" s="42"/>
      <c r="C115" s="207" t="s">
        <v>135</v>
      </c>
      <c r="D115" s="207" t="s">
        <v>139</v>
      </c>
      <c r="E115" s="208" t="s">
        <v>256</v>
      </c>
      <c r="F115" s="209" t="s">
        <v>257</v>
      </c>
      <c r="G115" s="210" t="s">
        <v>258</v>
      </c>
      <c r="H115" s="211">
        <v>1</v>
      </c>
      <c r="I115" s="212"/>
      <c r="J115" s="213">
        <f>ROUND(I115*H115,2)</f>
        <v>0</v>
      </c>
      <c r="K115" s="209" t="s">
        <v>197</v>
      </c>
      <c r="L115" s="47"/>
      <c r="M115" s="214" t="s">
        <v>19</v>
      </c>
      <c r="N115" s="215" t="s">
        <v>46</v>
      </c>
      <c r="O115" s="87"/>
      <c r="P115" s="216">
        <f>O115*H115</f>
        <v>0</v>
      </c>
      <c r="Q115" s="216">
        <v>0.056439999999999997</v>
      </c>
      <c r="R115" s="216">
        <f>Q115*H115</f>
        <v>0.056439999999999997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163</v>
      </c>
      <c r="AT115" s="218" t="s">
        <v>139</v>
      </c>
      <c r="AU115" s="218" t="s">
        <v>85</v>
      </c>
      <c r="AY115" s="20" t="s">
        <v>136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163</v>
      </c>
      <c r="BM115" s="218" t="s">
        <v>778</v>
      </c>
    </row>
    <row r="116" s="2" customFormat="1">
      <c r="A116" s="41"/>
      <c r="B116" s="42"/>
      <c r="C116" s="43"/>
      <c r="D116" s="220" t="s">
        <v>145</v>
      </c>
      <c r="E116" s="43"/>
      <c r="F116" s="221" t="s">
        <v>260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145</v>
      </c>
      <c r="AU116" s="20" t="s">
        <v>85</v>
      </c>
    </row>
    <row r="117" s="2" customFormat="1">
      <c r="A117" s="41"/>
      <c r="B117" s="42"/>
      <c r="C117" s="43"/>
      <c r="D117" s="225" t="s">
        <v>146</v>
      </c>
      <c r="E117" s="43"/>
      <c r="F117" s="226" t="s">
        <v>261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146</v>
      </c>
      <c r="AU117" s="20" t="s">
        <v>85</v>
      </c>
    </row>
    <row r="118" s="13" customFormat="1">
      <c r="A118" s="13"/>
      <c r="B118" s="232"/>
      <c r="C118" s="233"/>
      <c r="D118" s="220" t="s">
        <v>201</v>
      </c>
      <c r="E118" s="234" t="s">
        <v>19</v>
      </c>
      <c r="F118" s="235" t="s">
        <v>83</v>
      </c>
      <c r="G118" s="233"/>
      <c r="H118" s="236">
        <v>1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201</v>
      </c>
      <c r="AU118" s="242" t="s">
        <v>85</v>
      </c>
      <c r="AV118" s="13" t="s">
        <v>85</v>
      </c>
      <c r="AW118" s="13" t="s">
        <v>35</v>
      </c>
      <c r="AX118" s="13" t="s">
        <v>83</v>
      </c>
      <c r="AY118" s="242" t="s">
        <v>136</v>
      </c>
    </row>
    <row r="119" s="2" customFormat="1" ht="33" customHeight="1">
      <c r="A119" s="41"/>
      <c r="B119" s="42"/>
      <c r="C119" s="264" t="s">
        <v>233</v>
      </c>
      <c r="D119" s="264" t="s">
        <v>263</v>
      </c>
      <c r="E119" s="265" t="s">
        <v>264</v>
      </c>
      <c r="F119" s="266" t="s">
        <v>265</v>
      </c>
      <c r="G119" s="267" t="s">
        <v>258</v>
      </c>
      <c r="H119" s="268">
        <v>1</v>
      </c>
      <c r="I119" s="269"/>
      <c r="J119" s="270">
        <f>ROUND(I119*H119,2)</f>
        <v>0</v>
      </c>
      <c r="K119" s="266" t="s">
        <v>197</v>
      </c>
      <c r="L119" s="271"/>
      <c r="M119" s="272" t="s">
        <v>19</v>
      </c>
      <c r="N119" s="273" t="s">
        <v>46</v>
      </c>
      <c r="O119" s="87"/>
      <c r="P119" s="216">
        <f>O119*H119</f>
        <v>0</v>
      </c>
      <c r="Q119" s="216">
        <v>0.01521</v>
      </c>
      <c r="R119" s="216">
        <f>Q119*H119</f>
        <v>0.01521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255</v>
      </c>
      <c r="AT119" s="218" t="s">
        <v>263</v>
      </c>
      <c r="AU119" s="218" t="s">
        <v>85</v>
      </c>
      <c r="AY119" s="20" t="s">
        <v>136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779</v>
      </c>
    </row>
    <row r="120" s="2" customFormat="1">
      <c r="A120" s="41"/>
      <c r="B120" s="42"/>
      <c r="C120" s="43"/>
      <c r="D120" s="220" t="s">
        <v>145</v>
      </c>
      <c r="E120" s="43"/>
      <c r="F120" s="221" t="s">
        <v>265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145</v>
      </c>
      <c r="AU120" s="20" t="s">
        <v>85</v>
      </c>
    </row>
    <row r="121" s="12" customFormat="1" ht="22.8" customHeight="1">
      <c r="A121" s="12"/>
      <c r="B121" s="191"/>
      <c r="C121" s="192"/>
      <c r="D121" s="193" t="s">
        <v>74</v>
      </c>
      <c r="E121" s="205" t="s">
        <v>262</v>
      </c>
      <c r="F121" s="205" t="s">
        <v>267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SUM(P122:P133)</f>
        <v>0</v>
      </c>
      <c r="Q121" s="199"/>
      <c r="R121" s="200">
        <f>SUM(R122:R133)</f>
        <v>0</v>
      </c>
      <c r="S121" s="199"/>
      <c r="T121" s="201">
        <f>SUM(T122:T133)</f>
        <v>1.2078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83</v>
      </c>
      <c r="AT121" s="203" t="s">
        <v>74</v>
      </c>
      <c r="AU121" s="203" t="s">
        <v>83</v>
      </c>
      <c r="AY121" s="202" t="s">
        <v>136</v>
      </c>
      <c r="BK121" s="204">
        <f>SUM(BK122:BK133)</f>
        <v>0</v>
      </c>
    </row>
    <row r="122" s="2" customFormat="1" ht="21.75" customHeight="1">
      <c r="A122" s="41"/>
      <c r="B122" s="42"/>
      <c r="C122" s="207" t="s">
        <v>246</v>
      </c>
      <c r="D122" s="207" t="s">
        <v>139</v>
      </c>
      <c r="E122" s="208" t="s">
        <v>282</v>
      </c>
      <c r="F122" s="209" t="s">
        <v>283</v>
      </c>
      <c r="G122" s="210" t="s">
        <v>222</v>
      </c>
      <c r="H122" s="211">
        <v>8.8219999999999992</v>
      </c>
      <c r="I122" s="212"/>
      <c r="J122" s="213">
        <f>ROUND(I122*H122,2)</f>
        <v>0</v>
      </c>
      <c r="K122" s="209" t="s">
        <v>197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0.10000000000000001</v>
      </c>
      <c r="T122" s="217">
        <f>S122*H122</f>
        <v>0.88219999999999998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139</v>
      </c>
      <c r="AU122" s="218" t="s">
        <v>85</v>
      </c>
      <c r="AY122" s="20" t="s">
        <v>136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780</v>
      </c>
    </row>
    <row r="123" s="2" customFormat="1">
      <c r="A123" s="41"/>
      <c r="B123" s="42"/>
      <c r="C123" s="43"/>
      <c r="D123" s="220" t="s">
        <v>145</v>
      </c>
      <c r="E123" s="43"/>
      <c r="F123" s="221" t="s">
        <v>285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145</v>
      </c>
      <c r="AU123" s="20" t="s">
        <v>85</v>
      </c>
    </row>
    <row r="124" s="2" customFormat="1">
      <c r="A124" s="41"/>
      <c r="B124" s="42"/>
      <c r="C124" s="43"/>
      <c r="D124" s="225" t="s">
        <v>146</v>
      </c>
      <c r="E124" s="43"/>
      <c r="F124" s="226" t="s">
        <v>286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146</v>
      </c>
      <c r="AU124" s="20" t="s">
        <v>85</v>
      </c>
    </row>
    <row r="125" s="13" customFormat="1">
      <c r="A125" s="13"/>
      <c r="B125" s="232"/>
      <c r="C125" s="233"/>
      <c r="D125" s="220" t="s">
        <v>201</v>
      </c>
      <c r="E125" s="234" t="s">
        <v>19</v>
      </c>
      <c r="F125" s="235" t="s">
        <v>764</v>
      </c>
      <c r="G125" s="233"/>
      <c r="H125" s="236">
        <v>8.8219999999999992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201</v>
      </c>
      <c r="AU125" s="242" t="s">
        <v>85</v>
      </c>
      <c r="AV125" s="13" t="s">
        <v>85</v>
      </c>
      <c r="AW125" s="13" t="s">
        <v>35</v>
      </c>
      <c r="AX125" s="13" t="s">
        <v>83</v>
      </c>
      <c r="AY125" s="242" t="s">
        <v>136</v>
      </c>
    </row>
    <row r="126" s="2" customFormat="1" ht="21.75" customHeight="1">
      <c r="A126" s="41"/>
      <c r="B126" s="42"/>
      <c r="C126" s="207" t="s">
        <v>255</v>
      </c>
      <c r="D126" s="207" t="s">
        <v>139</v>
      </c>
      <c r="E126" s="208" t="s">
        <v>289</v>
      </c>
      <c r="F126" s="209" t="s">
        <v>290</v>
      </c>
      <c r="G126" s="210" t="s">
        <v>222</v>
      </c>
      <c r="H126" s="211">
        <v>1.6000000000000001</v>
      </c>
      <c r="I126" s="212"/>
      <c r="J126" s="213">
        <f>ROUND(I126*H126,2)</f>
        <v>0</v>
      </c>
      <c r="K126" s="209" t="s">
        <v>197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0.075999999999999998</v>
      </c>
      <c r="T126" s="217">
        <f>S126*H126</f>
        <v>0.1216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139</v>
      </c>
      <c r="AU126" s="218" t="s">
        <v>85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781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292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85</v>
      </c>
    </row>
    <row r="128" s="2" customFormat="1">
      <c r="A128" s="41"/>
      <c r="B128" s="42"/>
      <c r="C128" s="43"/>
      <c r="D128" s="225" t="s">
        <v>146</v>
      </c>
      <c r="E128" s="43"/>
      <c r="F128" s="226" t="s">
        <v>293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146</v>
      </c>
      <c r="AU128" s="20" t="s">
        <v>85</v>
      </c>
    </row>
    <row r="129" s="13" customFormat="1">
      <c r="A129" s="13"/>
      <c r="B129" s="232"/>
      <c r="C129" s="233"/>
      <c r="D129" s="220" t="s">
        <v>201</v>
      </c>
      <c r="E129" s="234" t="s">
        <v>19</v>
      </c>
      <c r="F129" s="235" t="s">
        <v>782</v>
      </c>
      <c r="G129" s="233"/>
      <c r="H129" s="236">
        <v>1.6000000000000001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201</v>
      </c>
      <c r="AU129" s="242" t="s">
        <v>85</v>
      </c>
      <c r="AV129" s="13" t="s">
        <v>85</v>
      </c>
      <c r="AW129" s="13" t="s">
        <v>35</v>
      </c>
      <c r="AX129" s="13" t="s">
        <v>83</v>
      </c>
      <c r="AY129" s="242" t="s">
        <v>136</v>
      </c>
    </row>
    <row r="130" s="2" customFormat="1" ht="24.15" customHeight="1">
      <c r="A130" s="41"/>
      <c r="B130" s="42"/>
      <c r="C130" s="207" t="s">
        <v>262</v>
      </c>
      <c r="D130" s="207" t="s">
        <v>139</v>
      </c>
      <c r="E130" s="208" t="s">
        <v>324</v>
      </c>
      <c r="F130" s="209" t="s">
        <v>325</v>
      </c>
      <c r="G130" s="210" t="s">
        <v>222</v>
      </c>
      <c r="H130" s="211">
        <v>3</v>
      </c>
      <c r="I130" s="212"/>
      <c r="J130" s="213">
        <f>ROUND(I130*H130,2)</f>
        <v>0</v>
      </c>
      <c r="K130" s="209" t="s">
        <v>197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0.068000000000000005</v>
      </c>
      <c r="T130" s="217">
        <f>S130*H130</f>
        <v>0.20400000000000002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163</v>
      </c>
      <c r="AT130" s="218" t="s">
        <v>139</v>
      </c>
      <c r="AU130" s="218" t="s">
        <v>85</v>
      </c>
      <c r="AY130" s="20" t="s">
        <v>136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163</v>
      </c>
      <c r="BM130" s="218" t="s">
        <v>783</v>
      </c>
    </row>
    <row r="131" s="2" customFormat="1">
      <c r="A131" s="41"/>
      <c r="B131" s="42"/>
      <c r="C131" s="43"/>
      <c r="D131" s="220" t="s">
        <v>145</v>
      </c>
      <c r="E131" s="43"/>
      <c r="F131" s="221" t="s">
        <v>327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145</v>
      </c>
      <c r="AU131" s="20" t="s">
        <v>85</v>
      </c>
    </row>
    <row r="132" s="2" customFormat="1">
      <c r="A132" s="41"/>
      <c r="B132" s="42"/>
      <c r="C132" s="43"/>
      <c r="D132" s="225" t="s">
        <v>146</v>
      </c>
      <c r="E132" s="43"/>
      <c r="F132" s="226" t="s">
        <v>328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146</v>
      </c>
      <c r="AU132" s="20" t="s">
        <v>85</v>
      </c>
    </row>
    <row r="133" s="13" customFormat="1">
      <c r="A133" s="13"/>
      <c r="B133" s="232"/>
      <c r="C133" s="233"/>
      <c r="D133" s="220" t="s">
        <v>201</v>
      </c>
      <c r="E133" s="234" t="s">
        <v>19</v>
      </c>
      <c r="F133" s="235" t="s">
        <v>784</v>
      </c>
      <c r="G133" s="233"/>
      <c r="H133" s="236">
        <v>3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201</v>
      </c>
      <c r="AU133" s="242" t="s">
        <v>85</v>
      </c>
      <c r="AV133" s="13" t="s">
        <v>85</v>
      </c>
      <c r="AW133" s="13" t="s">
        <v>35</v>
      </c>
      <c r="AX133" s="13" t="s">
        <v>83</v>
      </c>
      <c r="AY133" s="242" t="s">
        <v>136</v>
      </c>
    </row>
    <row r="134" s="12" customFormat="1" ht="22.8" customHeight="1">
      <c r="A134" s="12"/>
      <c r="B134" s="191"/>
      <c r="C134" s="192"/>
      <c r="D134" s="193" t="s">
        <v>74</v>
      </c>
      <c r="E134" s="205" t="s">
        <v>330</v>
      </c>
      <c r="F134" s="205" t="s">
        <v>331</v>
      </c>
      <c r="G134" s="192"/>
      <c r="H134" s="192"/>
      <c r="I134" s="195"/>
      <c r="J134" s="206">
        <f>BK134</f>
        <v>0</v>
      </c>
      <c r="K134" s="192"/>
      <c r="L134" s="197"/>
      <c r="M134" s="198"/>
      <c r="N134" s="199"/>
      <c r="O134" s="199"/>
      <c r="P134" s="200">
        <f>SUM(P135:P147)</f>
        <v>0</v>
      </c>
      <c r="Q134" s="199"/>
      <c r="R134" s="200">
        <f>SUM(R135:R147)</f>
        <v>0</v>
      </c>
      <c r="S134" s="199"/>
      <c r="T134" s="201">
        <f>SUM(T135:T147)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83</v>
      </c>
      <c r="AT134" s="203" t="s">
        <v>74</v>
      </c>
      <c r="AU134" s="203" t="s">
        <v>83</v>
      </c>
      <c r="AY134" s="202" t="s">
        <v>136</v>
      </c>
      <c r="BK134" s="204">
        <f>SUM(BK135:BK147)</f>
        <v>0</v>
      </c>
    </row>
    <row r="135" s="2" customFormat="1" ht="24.15" customHeight="1">
      <c r="A135" s="41"/>
      <c r="B135" s="42"/>
      <c r="C135" s="207" t="s">
        <v>268</v>
      </c>
      <c r="D135" s="207" t="s">
        <v>139</v>
      </c>
      <c r="E135" s="208" t="s">
        <v>333</v>
      </c>
      <c r="F135" s="209" t="s">
        <v>334</v>
      </c>
      <c r="G135" s="210" t="s">
        <v>214</v>
      </c>
      <c r="H135" s="211">
        <v>3.7040000000000002</v>
      </c>
      <c r="I135" s="212"/>
      <c r="J135" s="213">
        <f>ROUND(I135*H135,2)</f>
        <v>0</v>
      </c>
      <c r="K135" s="209" t="s">
        <v>197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163</v>
      </c>
      <c r="AT135" s="218" t="s">
        <v>139</v>
      </c>
      <c r="AU135" s="218" t="s">
        <v>85</v>
      </c>
      <c r="AY135" s="20" t="s">
        <v>136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785</v>
      </c>
    </row>
    <row r="136" s="2" customFormat="1">
      <c r="A136" s="41"/>
      <c r="B136" s="42"/>
      <c r="C136" s="43"/>
      <c r="D136" s="220" t="s">
        <v>145</v>
      </c>
      <c r="E136" s="43"/>
      <c r="F136" s="221" t="s">
        <v>336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145</v>
      </c>
      <c r="AU136" s="20" t="s">
        <v>85</v>
      </c>
    </row>
    <row r="137" s="2" customFormat="1">
      <c r="A137" s="41"/>
      <c r="B137" s="42"/>
      <c r="C137" s="43"/>
      <c r="D137" s="225" t="s">
        <v>146</v>
      </c>
      <c r="E137" s="43"/>
      <c r="F137" s="226" t="s">
        <v>337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146</v>
      </c>
      <c r="AU137" s="20" t="s">
        <v>85</v>
      </c>
    </row>
    <row r="138" s="2" customFormat="1" ht="24.15" customHeight="1">
      <c r="A138" s="41"/>
      <c r="B138" s="42"/>
      <c r="C138" s="207" t="s">
        <v>275</v>
      </c>
      <c r="D138" s="207" t="s">
        <v>139</v>
      </c>
      <c r="E138" s="208" t="s">
        <v>339</v>
      </c>
      <c r="F138" s="209" t="s">
        <v>340</v>
      </c>
      <c r="G138" s="210" t="s">
        <v>214</v>
      </c>
      <c r="H138" s="211">
        <v>3.7040000000000002</v>
      </c>
      <c r="I138" s="212"/>
      <c r="J138" s="213">
        <f>ROUND(I138*H138,2)</f>
        <v>0</v>
      </c>
      <c r="K138" s="209" t="s">
        <v>197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139</v>
      </c>
      <c r="AU138" s="218" t="s">
        <v>85</v>
      </c>
      <c r="AY138" s="20" t="s">
        <v>136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786</v>
      </c>
    </row>
    <row r="139" s="2" customFormat="1">
      <c r="A139" s="41"/>
      <c r="B139" s="42"/>
      <c r="C139" s="43"/>
      <c r="D139" s="220" t="s">
        <v>145</v>
      </c>
      <c r="E139" s="43"/>
      <c r="F139" s="221" t="s">
        <v>342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145</v>
      </c>
      <c r="AU139" s="20" t="s">
        <v>85</v>
      </c>
    </row>
    <row r="140" s="2" customFormat="1">
      <c r="A140" s="41"/>
      <c r="B140" s="42"/>
      <c r="C140" s="43"/>
      <c r="D140" s="225" t="s">
        <v>146</v>
      </c>
      <c r="E140" s="43"/>
      <c r="F140" s="226" t="s">
        <v>343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146</v>
      </c>
      <c r="AU140" s="20" t="s">
        <v>85</v>
      </c>
    </row>
    <row r="141" s="2" customFormat="1" ht="24.15" customHeight="1">
      <c r="A141" s="41"/>
      <c r="B141" s="42"/>
      <c r="C141" s="207" t="s">
        <v>8</v>
      </c>
      <c r="D141" s="207" t="s">
        <v>139</v>
      </c>
      <c r="E141" s="208" t="s">
        <v>344</v>
      </c>
      <c r="F141" s="209" t="s">
        <v>345</v>
      </c>
      <c r="G141" s="210" t="s">
        <v>214</v>
      </c>
      <c r="H141" s="211">
        <v>37.039999999999999</v>
      </c>
      <c r="I141" s="212"/>
      <c r="J141" s="213">
        <f>ROUND(I141*H141,2)</f>
        <v>0</v>
      </c>
      <c r="K141" s="209" t="s">
        <v>197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163</v>
      </c>
      <c r="AT141" s="218" t="s">
        <v>139</v>
      </c>
      <c r="AU141" s="218" t="s">
        <v>85</v>
      </c>
      <c r="AY141" s="20" t="s">
        <v>136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787</v>
      </c>
    </row>
    <row r="142" s="2" customFormat="1">
      <c r="A142" s="41"/>
      <c r="B142" s="42"/>
      <c r="C142" s="43"/>
      <c r="D142" s="220" t="s">
        <v>145</v>
      </c>
      <c r="E142" s="43"/>
      <c r="F142" s="221" t="s">
        <v>347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145</v>
      </c>
      <c r="AU142" s="20" t="s">
        <v>85</v>
      </c>
    </row>
    <row r="143" s="2" customFormat="1">
      <c r="A143" s="41"/>
      <c r="B143" s="42"/>
      <c r="C143" s="43"/>
      <c r="D143" s="225" t="s">
        <v>146</v>
      </c>
      <c r="E143" s="43"/>
      <c r="F143" s="226" t="s">
        <v>348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146</v>
      </c>
      <c r="AU143" s="20" t="s">
        <v>85</v>
      </c>
    </row>
    <row r="144" s="13" customFormat="1">
      <c r="A144" s="13"/>
      <c r="B144" s="232"/>
      <c r="C144" s="233"/>
      <c r="D144" s="220" t="s">
        <v>201</v>
      </c>
      <c r="E144" s="233"/>
      <c r="F144" s="235" t="s">
        <v>788</v>
      </c>
      <c r="G144" s="233"/>
      <c r="H144" s="236">
        <v>37.039999999999999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201</v>
      </c>
      <c r="AU144" s="242" t="s">
        <v>85</v>
      </c>
      <c r="AV144" s="13" t="s">
        <v>85</v>
      </c>
      <c r="AW144" s="13" t="s">
        <v>4</v>
      </c>
      <c r="AX144" s="13" t="s">
        <v>83</v>
      </c>
      <c r="AY144" s="242" t="s">
        <v>136</v>
      </c>
    </row>
    <row r="145" s="2" customFormat="1" ht="49.05" customHeight="1">
      <c r="A145" s="41"/>
      <c r="B145" s="42"/>
      <c r="C145" s="207" t="s">
        <v>288</v>
      </c>
      <c r="D145" s="207" t="s">
        <v>139</v>
      </c>
      <c r="E145" s="208" t="s">
        <v>351</v>
      </c>
      <c r="F145" s="209" t="s">
        <v>352</v>
      </c>
      <c r="G145" s="210" t="s">
        <v>214</v>
      </c>
      <c r="H145" s="211">
        <v>3.7040000000000002</v>
      </c>
      <c r="I145" s="212"/>
      <c r="J145" s="213">
        <f>ROUND(I145*H145,2)</f>
        <v>0</v>
      </c>
      <c r="K145" s="209" t="s">
        <v>197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163</v>
      </c>
      <c r="AT145" s="218" t="s">
        <v>139</v>
      </c>
      <c r="AU145" s="218" t="s">
        <v>85</v>
      </c>
      <c r="AY145" s="20" t="s">
        <v>136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163</v>
      </c>
      <c r="BM145" s="218" t="s">
        <v>789</v>
      </c>
    </row>
    <row r="146" s="2" customFormat="1">
      <c r="A146" s="41"/>
      <c r="B146" s="42"/>
      <c r="C146" s="43"/>
      <c r="D146" s="220" t="s">
        <v>145</v>
      </c>
      <c r="E146" s="43"/>
      <c r="F146" s="221" t="s">
        <v>354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145</v>
      </c>
      <c r="AU146" s="20" t="s">
        <v>85</v>
      </c>
    </row>
    <row r="147" s="2" customFormat="1">
      <c r="A147" s="41"/>
      <c r="B147" s="42"/>
      <c r="C147" s="43"/>
      <c r="D147" s="225" t="s">
        <v>146</v>
      </c>
      <c r="E147" s="43"/>
      <c r="F147" s="226" t="s">
        <v>355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146</v>
      </c>
      <c r="AU147" s="20" t="s">
        <v>85</v>
      </c>
    </row>
    <row r="148" s="12" customFormat="1" ht="22.8" customHeight="1">
      <c r="A148" s="12"/>
      <c r="B148" s="191"/>
      <c r="C148" s="192"/>
      <c r="D148" s="193" t="s">
        <v>74</v>
      </c>
      <c r="E148" s="205" t="s">
        <v>356</v>
      </c>
      <c r="F148" s="205" t="s">
        <v>357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SUM(P149:P151)</f>
        <v>0</v>
      </c>
      <c r="Q148" s="199"/>
      <c r="R148" s="200">
        <f>SUM(R149:R151)</f>
        <v>0</v>
      </c>
      <c r="S148" s="199"/>
      <c r="T148" s="201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83</v>
      </c>
      <c r="AT148" s="203" t="s">
        <v>74</v>
      </c>
      <c r="AU148" s="203" t="s">
        <v>83</v>
      </c>
      <c r="AY148" s="202" t="s">
        <v>136</v>
      </c>
      <c r="BK148" s="204">
        <f>SUM(BK149:BK151)</f>
        <v>0</v>
      </c>
    </row>
    <row r="149" s="2" customFormat="1" ht="24.15" customHeight="1">
      <c r="A149" s="41"/>
      <c r="B149" s="42"/>
      <c r="C149" s="207" t="s">
        <v>295</v>
      </c>
      <c r="D149" s="207" t="s">
        <v>139</v>
      </c>
      <c r="E149" s="208" t="s">
        <v>790</v>
      </c>
      <c r="F149" s="209" t="s">
        <v>791</v>
      </c>
      <c r="G149" s="210" t="s">
        <v>214</v>
      </c>
      <c r="H149" s="211">
        <v>3.6299999999999999</v>
      </c>
      <c r="I149" s="212"/>
      <c r="J149" s="213">
        <f>ROUND(I149*H149,2)</f>
        <v>0</v>
      </c>
      <c r="K149" s="209" t="s">
        <v>197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163</v>
      </c>
      <c r="AT149" s="218" t="s">
        <v>139</v>
      </c>
      <c r="AU149" s="218" t="s">
        <v>85</v>
      </c>
      <c r="AY149" s="20" t="s">
        <v>136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792</v>
      </c>
    </row>
    <row r="150" s="2" customFormat="1">
      <c r="A150" s="41"/>
      <c r="B150" s="42"/>
      <c r="C150" s="43"/>
      <c r="D150" s="220" t="s">
        <v>145</v>
      </c>
      <c r="E150" s="43"/>
      <c r="F150" s="221" t="s">
        <v>793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145</v>
      </c>
      <c r="AU150" s="20" t="s">
        <v>85</v>
      </c>
    </row>
    <row r="151" s="2" customFormat="1">
      <c r="A151" s="41"/>
      <c r="B151" s="42"/>
      <c r="C151" s="43"/>
      <c r="D151" s="225" t="s">
        <v>146</v>
      </c>
      <c r="E151" s="43"/>
      <c r="F151" s="226" t="s">
        <v>794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146</v>
      </c>
      <c r="AU151" s="20" t="s">
        <v>85</v>
      </c>
    </row>
    <row r="152" s="12" customFormat="1" ht="25.92" customHeight="1">
      <c r="A152" s="12"/>
      <c r="B152" s="191"/>
      <c r="C152" s="192"/>
      <c r="D152" s="193" t="s">
        <v>74</v>
      </c>
      <c r="E152" s="194" t="s">
        <v>364</v>
      </c>
      <c r="F152" s="194" t="s">
        <v>365</v>
      </c>
      <c r="G152" s="192"/>
      <c r="H152" s="192"/>
      <c r="I152" s="195"/>
      <c r="J152" s="196">
        <f>BK152</f>
        <v>0</v>
      </c>
      <c r="K152" s="192"/>
      <c r="L152" s="197"/>
      <c r="M152" s="198"/>
      <c r="N152" s="199"/>
      <c r="O152" s="199"/>
      <c r="P152" s="200">
        <f>P153+P160+P175+P191+P202+P211+P219+P244+P265+P285</f>
        <v>0</v>
      </c>
      <c r="Q152" s="199"/>
      <c r="R152" s="200">
        <f>R153+R160+R175+R191+R202+R211+R219+R244+R265+R285</f>
        <v>2.4493695000000004</v>
      </c>
      <c r="S152" s="199"/>
      <c r="T152" s="201">
        <f>T153+T160+T175+T191+T202+T211+T219+T244+T265+T285</f>
        <v>2.4960457000000003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85</v>
      </c>
      <c r="AT152" s="203" t="s">
        <v>74</v>
      </c>
      <c r="AU152" s="203" t="s">
        <v>75</v>
      </c>
      <c r="AY152" s="202" t="s">
        <v>136</v>
      </c>
      <c r="BK152" s="204">
        <f>BK153+BK160+BK175+BK191+BK202+BK211+BK219+BK244+BK265+BK285</f>
        <v>0</v>
      </c>
    </row>
    <row r="153" s="12" customFormat="1" ht="22.8" customHeight="1">
      <c r="A153" s="12"/>
      <c r="B153" s="191"/>
      <c r="C153" s="192"/>
      <c r="D153" s="193" t="s">
        <v>74</v>
      </c>
      <c r="E153" s="205" t="s">
        <v>366</v>
      </c>
      <c r="F153" s="205" t="s">
        <v>367</v>
      </c>
      <c r="G153" s="192"/>
      <c r="H153" s="192"/>
      <c r="I153" s="195"/>
      <c r="J153" s="206">
        <f>BK153</f>
        <v>0</v>
      </c>
      <c r="K153" s="192"/>
      <c r="L153" s="197"/>
      <c r="M153" s="198"/>
      <c r="N153" s="199"/>
      <c r="O153" s="199"/>
      <c r="P153" s="200">
        <f>SUM(P154:P159)</f>
        <v>0</v>
      </c>
      <c r="Q153" s="199"/>
      <c r="R153" s="200">
        <f>SUM(R154:R159)</f>
        <v>0.00031</v>
      </c>
      <c r="S153" s="199"/>
      <c r="T153" s="201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2" t="s">
        <v>85</v>
      </c>
      <c r="AT153" s="203" t="s">
        <v>74</v>
      </c>
      <c r="AU153" s="203" t="s">
        <v>83</v>
      </c>
      <c r="AY153" s="202" t="s">
        <v>136</v>
      </c>
      <c r="BK153" s="204">
        <f>SUM(BK154:BK159)</f>
        <v>0</v>
      </c>
    </row>
    <row r="154" s="2" customFormat="1" ht="16.5" customHeight="1">
      <c r="A154" s="41"/>
      <c r="B154" s="42"/>
      <c r="C154" s="207" t="s">
        <v>302</v>
      </c>
      <c r="D154" s="207" t="s">
        <v>139</v>
      </c>
      <c r="E154" s="208" t="s">
        <v>369</v>
      </c>
      <c r="F154" s="209" t="s">
        <v>370</v>
      </c>
      <c r="G154" s="210" t="s">
        <v>258</v>
      </c>
      <c r="H154" s="211">
        <v>1</v>
      </c>
      <c r="I154" s="212"/>
      <c r="J154" s="213">
        <f>ROUND(I154*H154,2)</f>
        <v>0</v>
      </c>
      <c r="K154" s="209" t="s">
        <v>197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310</v>
      </c>
      <c r="AT154" s="218" t="s">
        <v>139</v>
      </c>
      <c r="AU154" s="218" t="s">
        <v>85</v>
      </c>
      <c r="AY154" s="20" t="s">
        <v>136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310</v>
      </c>
      <c r="BM154" s="218" t="s">
        <v>795</v>
      </c>
    </row>
    <row r="155" s="2" customFormat="1">
      <c r="A155" s="41"/>
      <c r="B155" s="42"/>
      <c r="C155" s="43"/>
      <c r="D155" s="220" t="s">
        <v>145</v>
      </c>
      <c r="E155" s="43"/>
      <c r="F155" s="221" t="s">
        <v>372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145</v>
      </c>
      <c r="AU155" s="20" t="s">
        <v>85</v>
      </c>
    </row>
    <row r="156" s="2" customFormat="1">
      <c r="A156" s="41"/>
      <c r="B156" s="42"/>
      <c r="C156" s="43"/>
      <c r="D156" s="225" t="s">
        <v>146</v>
      </c>
      <c r="E156" s="43"/>
      <c r="F156" s="226" t="s">
        <v>373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146</v>
      </c>
      <c r="AU156" s="20" t="s">
        <v>85</v>
      </c>
    </row>
    <row r="157" s="2" customFormat="1" ht="16.5" customHeight="1">
      <c r="A157" s="41"/>
      <c r="B157" s="42"/>
      <c r="C157" s="207" t="s">
        <v>310</v>
      </c>
      <c r="D157" s="207" t="s">
        <v>139</v>
      </c>
      <c r="E157" s="208" t="s">
        <v>375</v>
      </c>
      <c r="F157" s="209" t="s">
        <v>376</v>
      </c>
      <c r="G157" s="210" t="s">
        <v>258</v>
      </c>
      <c r="H157" s="211">
        <v>1</v>
      </c>
      <c r="I157" s="212"/>
      <c r="J157" s="213">
        <f>ROUND(I157*H157,2)</f>
        <v>0</v>
      </c>
      <c r="K157" s="209" t="s">
        <v>197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0.00031</v>
      </c>
      <c r="R157" s="216">
        <f>Q157*H157</f>
        <v>0.00031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310</v>
      </c>
      <c r="AT157" s="218" t="s">
        <v>139</v>
      </c>
      <c r="AU157" s="218" t="s">
        <v>85</v>
      </c>
      <c r="AY157" s="20" t="s">
        <v>136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310</v>
      </c>
      <c r="BM157" s="218" t="s">
        <v>796</v>
      </c>
    </row>
    <row r="158" s="2" customFormat="1">
      <c r="A158" s="41"/>
      <c r="B158" s="42"/>
      <c r="C158" s="43"/>
      <c r="D158" s="220" t="s">
        <v>145</v>
      </c>
      <c r="E158" s="43"/>
      <c r="F158" s="221" t="s">
        <v>378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145</v>
      </c>
      <c r="AU158" s="20" t="s">
        <v>85</v>
      </c>
    </row>
    <row r="159" s="2" customFormat="1">
      <c r="A159" s="41"/>
      <c r="B159" s="42"/>
      <c r="C159" s="43"/>
      <c r="D159" s="225" t="s">
        <v>146</v>
      </c>
      <c r="E159" s="43"/>
      <c r="F159" s="226" t="s">
        <v>379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146</v>
      </c>
      <c r="AU159" s="20" t="s">
        <v>85</v>
      </c>
    </row>
    <row r="160" s="12" customFormat="1" ht="22.8" customHeight="1">
      <c r="A160" s="12"/>
      <c r="B160" s="191"/>
      <c r="C160" s="192"/>
      <c r="D160" s="193" t="s">
        <v>74</v>
      </c>
      <c r="E160" s="205" t="s">
        <v>386</v>
      </c>
      <c r="F160" s="205" t="s">
        <v>387</v>
      </c>
      <c r="G160" s="192"/>
      <c r="H160" s="192"/>
      <c r="I160" s="195"/>
      <c r="J160" s="206">
        <f>BK160</f>
        <v>0</v>
      </c>
      <c r="K160" s="192"/>
      <c r="L160" s="197"/>
      <c r="M160" s="198"/>
      <c r="N160" s="199"/>
      <c r="O160" s="199"/>
      <c r="P160" s="200">
        <f>SUM(P161:P174)</f>
        <v>0</v>
      </c>
      <c r="Q160" s="199"/>
      <c r="R160" s="200">
        <f>SUM(R161:R174)</f>
        <v>0.0010300000000000001</v>
      </c>
      <c r="S160" s="199"/>
      <c r="T160" s="201">
        <f>SUM(T161:T174)</f>
        <v>0.0010399999999999999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2" t="s">
        <v>85</v>
      </c>
      <c r="AT160" s="203" t="s">
        <v>74</v>
      </c>
      <c r="AU160" s="203" t="s">
        <v>83</v>
      </c>
      <c r="AY160" s="202" t="s">
        <v>136</v>
      </c>
      <c r="BK160" s="204">
        <f>SUM(BK161:BK174)</f>
        <v>0</v>
      </c>
    </row>
    <row r="161" s="2" customFormat="1" ht="21.75" customHeight="1">
      <c r="A161" s="41"/>
      <c r="B161" s="42"/>
      <c r="C161" s="207" t="s">
        <v>316</v>
      </c>
      <c r="D161" s="207" t="s">
        <v>139</v>
      </c>
      <c r="E161" s="208" t="s">
        <v>389</v>
      </c>
      <c r="F161" s="209" t="s">
        <v>390</v>
      </c>
      <c r="G161" s="210" t="s">
        <v>258</v>
      </c>
      <c r="H161" s="211">
        <v>2</v>
      </c>
      <c r="I161" s="212"/>
      <c r="J161" s="213">
        <f>ROUND(I161*H161,2)</f>
        <v>0</v>
      </c>
      <c r="K161" s="209" t="s">
        <v>197</v>
      </c>
      <c r="L161" s="47"/>
      <c r="M161" s="214" t="s">
        <v>19</v>
      </c>
      <c r="N161" s="215" t="s">
        <v>46</v>
      </c>
      <c r="O161" s="87"/>
      <c r="P161" s="216">
        <f>O161*H161</f>
        <v>0</v>
      </c>
      <c r="Q161" s="216">
        <v>0.00025000000000000001</v>
      </c>
      <c r="R161" s="216">
        <f>Q161*H161</f>
        <v>0.00050000000000000001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310</v>
      </c>
      <c r="AT161" s="218" t="s">
        <v>139</v>
      </c>
      <c r="AU161" s="218" t="s">
        <v>85</v>
      </c>
      <c r="AY161" s="20" t="s">
        <v>136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310</v>
      </c>
      <c r="BM161" s="218" t="s">
        <v>797</v>
      </c>
    </row>
    <row r="162" s="2" customFormat="1">
      <c r="A162" s="41"/>
      <c r="B162" s="42"/>
      <c r="C162" s="43"/>
      <c r="D162" s="220" t="s">
        <v>145</v>
      </c>
      <c r="E162" s="43"/>
      <c r="F162" s="221" t="s">
        <v>392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145</v>
      </c>
      <c r="AU162" s="20" t="s">
        <v>85</v>
      </c>
    </row>
    <row r="163" s="2" customFormat="1">
      <c r="A163" s="41"/>
      <c r="B163" s="42"/>
      <c r="C163" s="43"/>
      <c r="D163" s="225" t="s">
        <v>146</v>
      </c>
      <c r="E163" s="43"/>
      <c r="F163" s="226" t="s">
        <v>393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146</v>
      </c>
      <c r="AU163" s="20" t="s">
        <v>85</v>
      </c>
    </row>
    <row r="164" s="2" customFormat="1" ht="21.75" customHeight="1">
      <c r="A164" s="41"/>
      <c r="B164" s="42"/>
      <c r="C164" s="207" t="s">
        <v>323</v>
      </c>
      <c r="D164" s="207" t="s">
        <v>139</v>
      </c>
      <c r="E164" s="208" t="s">
        <v>395</v>
      </c>
      <c r="F164" s="209" t="s">
        <v>396</v>
      </c>
      <c r="G164" s="210" t="s">
        <v>258</v>
      </c>
      <c r="H164" s="211">
        <v>2</v>
      </c>
      <c r="I164" s="212"/>
      <c r="J164" s="213">
        <f>ROUND(I164*H164,2)</f>
        <v>0</v>
      </c>
      <c r="K164" s="209" t="s">
        <v>197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310</v>
      </c>
      <c r="AT164" s="218" t="s">
        <v>139</v>
      </c>
      <c r="AU164" s="218" t="s">
        <v>85</v>
      </c>
      <c r="AY164" s="20" t="s">
        <v>136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310</v>
      </c>
      <c r="BM164" s="218" t="s">
        <v>798</v>
      </c>
    </row>
    <row r="165" s="2" customFormat="1">
      <c r="A165" s="41"/>
      <c r="B165" s="42"/>
      <c r="C165" s="43"/>
      <c r="D165" s="220" t="s">
        <v>145</v>
      </c>
      <c r="E165" s="43"/>
      <c r="F165" s="221" t="s">
        <v>398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85</v>
      </c>
    </row>
    <row r="166" s="2" customFormat="1">
      <c r="A166" s="41"/>
      <c r="B166" s="42"/>
      <c r="C166" s="43"/>
      <c r="D166" s="225" t="s">
        <v>146</v>
      </c>
      <c r="E166" s="43"/>
      <c r="F166" s="226" t="s">
        <v>399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146</v>
      </c>
      <c r="AU166" s="20" t="s">
        <v>85</v>
      </c>
    </row>
    <row r="167" s="2" customFormat="1" ht="24.15" customHeight="1">
      <c r="A167" s="41"/>
      <c r="B167" s="42"/>
      <c r="C167" s="207" t="s">
        <v>332</v>
      </c>
      <c r="D167" s="207" t="s">
        <v>139</v>
      </c>
      <c r="E167" s="208" t="s">
        <v>401</v>
      </c>
      <c r="F167" s="209" t="s">
        <v>402</v>
      </c>
      <c r="G167" s="210" t="s">
        <v>258</v>
      </c>
      <c r="H167" s="211">
        <v>2</v>
      </c>
      <c r="I167" s="212"/>
      <c r="J167" s="213">
        <f>ROUND(I167*H167,2)</f>
        <v>0</v>
      </c>
      <c r="K167" s="209" t="s">
        <v>197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3.0000000000000001E-05</v>
      </c>
      <c r="R167" s="216">
        <f>Q167*H167</f>
        <v>6.0000000000000002E-05</v>
      </c>
      <c r="S167" s="216">
        <v>0.00051999999999999995</v>
      </c>
      <c r="T167" s="217">
        <f>S167*H167</f>
        <v>0.0010399999999999999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310</v>
      </c>
      <c r="AT167" s="218" t="s">
        <v>139</v>
      </c>
      <c r="AU167" s="218" t="s">
        <v>85</v>
      </c>
      <c r="AY167" s="20" t="s">
        <v>136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310</v>
      </c>
      <c r="BM167" s="218" t="s">
        <v>799</v>
      </c>
    </row>
    <row r="168" s="2" customFormat="1">
      <c r="A168" s="41"/>
      <c r="B168" s="42"/>
      <c r="C168" s="43"/>
      <c r="D168" s="220" t="s">
        <v>145</v>
      </c>
      <c r="E168" s="43"/>
      <c r="F168" s="221" t="s">
        <v>404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145</v>
      </c>
      <c r="AU168" s="20" t="s">
        <v>85</v>
      </c>
    </row>
    <row r="169" s="2" customFormat="1">
      <c r="A169" s="41"/>
      <c r="B169" s="42"/>
      <c r="C169" s="43"/>
      <c r="D169" s="225" t="s">
        <v>146</v>
      </c>
      <c r="E169" s="43"/>
      <c r="F169" s="226" t="s">
        <v>405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146</v>
      </c>
      <c r="AU169" s="20" t="s">
        <v>85</v>
      </c>
    </row>
    <row r="170" s="2" customFormat="1" ht="16.5" customHeight="1">
      <c r="A170" s="41"/>
      <c r="B170" s="42"/>
      <c r="C170" s="264" t="s">
        <v>338</v>
      </c>
      <c r="D170" s="264" t="s">
        <v>263</v>
      </c>
      <c r="E170" s="265" t="s">
        <v>407</v>
      </c>
      <c r="F170" s="266" t="s">
        <v>408</v>
      </c>
      <c r="G170" s="267" t="s">
        <v>305</v>
      </c>
      <c r="H170" s="268">
        <v>1</v>
      </c>
      <c r="I170" s="269"/>
      <c r="J170" s="270">
        <f>ROUND(I170*H170,2)</f>
        <v>0</v>
      </c>
      <c r="K170" s="266" t="s">
        <v>197</v>
      </c>
      <c r="L170" s="271"/>
      <c r="M170" s="272" t="s">
        <v>19</v>
      </c>
      <c r="N170" s="273" t="s">
        <v>46</v>
      </c>
      <c r="O170" s="87"/>
      <c r="P170" s="216">
        <f>O170*H170</f>
        <v>0</v>
      </c>
      <c r="Q170" s="216">
        <v>0.00046999999999999999</v>
      </c>
      <c r="R170" s="216">
        <f>Q170*H170</f>
        <v>0.00046999999999999999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409</v>
      </c>
      <c r="AT170" s="218" t="s">
        <v>263</v>
      </c>
      <c r="AU170" s="218" t="s">
        <v>85</v>
      </c>
      <c r="AY170" s="20" t="s">
        <v>136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310</v>
      </c>
      <c r="BM170" s="218" t="s">
        <v>800</v>
      </c>
    </row>
    <row r="171" s="2" customFormat="1">
      <c r="A171" s="41"/>
      <c r="B171" s="42"/>
      <c r="C171" s="43"/>
      <c r="D171" s="220" t="s">
        <v>145</v>
      </c>
      <c r="E171" s="43"/>
      <c r="F171" s="221" t="s">
        <v>408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145</v>
      </c>
      <c r="AU171" s="20" t="s">
        <v>85</v>
      </c>
    </row>
    <row r="172" s="2" customFormat="1" ht="24.15" customHeight="1">
      <c r="A172" s="41"/>
      <c r="B172" s="42"/>
      <c r="C172" s="207" t="s">
        <v>7</v>
      </c>
      <c r="D172" s="207" t="s">
        <v>139</v>
      </c>
      <c r="E172" s="208" t="s">
        <v>422</v>
      </c>
      <c r="F172" s="209" t="s">
        <v>423</v>
      </c>
      <c r="G172" s="210" t="s">
        <v>214</v>
      </c>
      <c r="H172" s="211">
        <v>0.001</v>
      </c>
      <c r="I172" s="212"/>
      <c r="J172" s="213">
        <f>ROUND(I172*H172,2)</f>
        <v>0</v>
      </c>
      <c r="K172" s="209" t="s">
        <v>197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310</v>
      </c>
      <c r="AT172" s="218" t="s">
        <v>139</v>
      </c>
      <c r="AU172" s="218" t="s">
        <v>85</v>
      </c>
      <c r="AY172" s="20" t="s">
        <v>136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310</v>
      </c>
      <c r="BM172" s="218" t="s">
        <v>801</v>
      </c>
    </row>
    <row r="173" s="2" customFormat="1">
      <c r="A173" s="41"/>
      <c r="B173" s="42"/>
      <c r="C173" s="43"/>
      <c r="D173" s="220" t="s">
        <v>145</v>
      </c>
      <c r="E173" s="43"/>
      <c r="F173" s="221" t="s">
        <v>425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145</v>
      </c>
      <c r="AU173" s="20" t="s">
        <v>85</v>
      </c>
    </row>
    <row r="174" s="2" customFormat="1">
      <c r="A174" s="41"/>
      <c r="B174" s="42"/>
      <c r="C174" s="43"/>
      <c r="D174" s="225" t="s">
        <v>146</v>
      </c>
      <c r="E174" s="43"/>
      <c r="F174" s="226" t="s">
        <v>426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146</v>
      </c>
      <c r="AU174" s="20" t="s">
        <v>85</v>
      </c>
    </row>
    <row r="175" s="12" customFormat="1" ht="22.8" customHeight="1">
      <c r="A175" s="12"/>
      <c r="B175" s="191"/>
      <c r="C175" s="192"/>
      <c r="D175" s="193" t="s">
        <v>74</v>
      </c>
      <c r="E175" s="205" t="s">
        <v>427</v>
      </c>
      <c r="F175" s="205" t="s">
        <v>428</v>
      </c>
      <c r="G175" s="192"/>
      <c r="H175" s="192"/>
      <c r="I175" s="195"/>
      <c r="J175" s="206">
        <f>BK175</f>
        <v>0</v>
      </c>
      <c r="K175" s="192"/>
      <c r="L175" s="197"/>
      <c r="M175" s="198"/>
      <c r="N175" s="199"/>
      <c r="O175" s="199"/>
      <c r="P175" s="200">
        <f>SUM(P176:P190)</f>
        <v>0</v>
      </c>
      <c r="Q175" s="199"/>
      <c r="R175" s="200">
        <f>SUM(R176:R190)</f>
        <v>0.017500000000000002</v>
      </c>
      <c r="S175" s="199"/>
      <c r="T175" s="201">
        <f>SUM(T176:T190)</f>
        <v>0.019460000000000002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2" t="s">
        <v>85</v>
      </c>
      <c r="AT175" s="203" t="s">
        <v>74</v>
      </c>
      <c r="AU175" s="203" t="s">
        <v>83</v>
      </c>
      <c r="AY175" s="202" t="s">
        <v>136</v>
      </c>
      <c r="BK175" s="204">
        <f>SUM(BK176:BK190)</f>
        <v>0</v>
      </c>
    </row>
    <row r="176" s="2" customFormat="1" ht="16.5" customHeight="1">
      <c r="A176" s="41"/>
      <c r="B176" s="42"/>
      <c r="C176" s="207" t="s">
        <v>350</v>
      </c>
      <c r="D176" s="207" t="s">
        <v>139</v>
      </c>
      <c r="E176" s="208" t="s">
        <v>430</v>
      </c>
      <c r="F176" s="209" t="s">
        <v>431</v>
      </c>
      <c r="G176" s="210" t="s">
        <v>141</v>
      </c>
      <c r="H176" s="211">
        <v>1</v>
      </c>
      <c r="I176" s="212"/>
      <c r="J176" s="213">
        <f>ROUND(I176*H176,2)</f>
        <v>0</v>
      </c>
      <c r="K176" s="209" t="s">
        <v>197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0.019460000000000002</v>
      </c>
      <c r="T176" s="217">
        <f>S176*H176</f>
        <v>0.019460000000000002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310</v>
      </c>
      <c r="AT176" s="218" t="s">
        <v>139</v>
      </c>
      <c r="AU176" s="218" t="s">
        <v>85</v>
      </c>
      <c r="AY176" s="20" t="s">
        <v>136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310</v>
      </c>
      <c r="BM176" s="218" t="s">
        <v>802</v>
      </c>
    </row>
    <row r="177" s="2" customFormat="1">
      <c r="A177" s="41"/>
      <c r="B177" s="42"/>
      <c r="C177" s="43"/>
      <c r="D177" s="220" t="s">
        <v>145</v>
      </c>
      <c r="E177" s="43"/>
      <c r="F177" s="221" t="s">
        <v>433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145</v>
      </c>
      <c r="AU177" s="20" t="s">
        <v>85</v>
      </c>
    </row>
    <row r="178" s="2" customFormat="1">
      <c r="A178" s="41"/>
      <c r="B178" s="42"/>
      <c r="C178" s="43"/>
      <c r="D178" s="225" t="s">
        <v>146</v>
      </c>
      <c r="E178" s="43"/>
      <c r="F178" s="226" t="s">
        <v>434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146</v>
      </c>
      <c r="AU178" s="20" t="s">
        <v>85</v>
      </c>
    </row>
    <row r="179" s="2" customFormat="1" ht="24.15" customHeight="1">
      <c r="A179" s="41"/>
      <c r="B179" s="42"/>
      <c r="C179" s="207" t="s">
        <v>358</v>
      </c>
      <c r="D179" s="207" t="s">
        <v>139</v>
      </c>
      <c r="E179" s="208" t="s">
        <v>436</v>
      </c>
      <c r="F179" s="209" t="s">
        <v>437</v>
      </c>
      <c r="G179" s="210" t="s">
        <v>141</v>
      </c>
      <c r="H179" s="211">
        <v>1</v>
      </c>
      <c r="I179" s="212"/>
      <c r="J179" s="213">
        <f>ROUND(I179*H179,2)</f>
        <v>0</v>
      </c>
      <c r="K179" s="209" t="s">
        <v>197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0.01546</v>
      </c>
      <c r="R179" s="216">
        <f>Q179*H179</f>
        <v>0.01546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310</v>
      </c>
      <c r="AT179" s="218" t="s">
        <v>139</v>
      </c>
      <c r="AU179" s="218" t="s">
        <v>85</v>
      </c>
      <c r="AY179" s="20" t="s">
        <v>136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310</v>
      </c>
      <c r="BM179" s="218" t="s">
        <v>803</v>
      </c>
    </row>
    <row r="180" s="2" customFormat="1">
      <c r="A180" s="41"/>
      <c r="B180" s="42"/>
      <c r="C180" s="43"/>
      <c r="D180" s="220" t="s">
        <v>145</v>
      </c>
      <c r="E180" s="43"/>
      <c r="F180" s="221" t="s">
        <v>439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145</v>
      </c>
      <c r="AU180" s="20" t="s">
        <v>85</v>
      </c>
    </row>
    <row r="181" s="2" customFormat="1">
      <c r="A181" s="41"/>
      <c r="B181" s="42"/>
      <c r="C181" s="43"/>
      <c r="D181" s="225" t="s">
        <v>146</v>
      </c>
      <c r="E181" s="43"/>
      <c r="F181" s="226" t="s">
        <v>440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146</v>
      </c>
      <c r="AU181" s="20" t="s">
        <v>85</v>
      </c>
    </row>
    <row r="182" s="2" customFormat="1" ht="21.75" customHeight="1">
      <c r="A182" s="41"/>
      <c r="B182" s="42"/>
      <c r="C182" s="207" t="s">
        <v>368</v>
      </c>
      <c r="D182" s="207" t="s">
        <v>139</v>
      </c>
      <c r="E182" s="208" t="s">
        <v>455</v>
      </c>
      <c r="F182" s="209" t="s">
        <v>456</v>
      </c>
      <c r="G182" s="210" t="s">
        <v>141</v>
      </c>
      <c r="H182" s="211">
        <v>1</v>
      </c>
      <c r="I182" s="212"/>
      <c r="J182" s="213">
        <f>ROUND(I182*H182,2)</f>
        <v>0</v>
      </c>
      <c r="K182" s="209" t="s">
        <v>197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0.0018</v>
      </c>
      <c r="R182" s="216">
        <f>Q182*H182</f>
        <v>0.0018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310</v>
      </c>
      <c r="AT182" s="218" t="s">
        <v>139</v>
      </c>
      <c r="AU182" s="218" t="s">
        <v>85</v>
      </c>
      <c r="AY182" s="20" t="s">
        <v>136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310</v>
      </c>
      <c r="BM182" s="218" t="s">
        <v>804</v>
      </c>
    </row>
    <row r="183" s="2" customFormat="1">
      <c r="A183" s="41"/>
      <c r="B183" s="42"/>
      <c r="C183" s="43"/>
      <c r="D183" s="220" t="s">
        <v>145</v>
      </c>
      <c r="E183" s="43"/>
      <c r="F183" s="221" t="s">
        <v>458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145</v>
      </c>
      <c r="AU183" s="20" t="s">
        <v>85</v>
      </c>
    </row>
    <row r="184" s="2" customFormat="1">
      <c r="A184" s="41"/>
      <c r="B184" s="42"/>
      <c r="C184" s="43"/>
      <c r="D184" s="225" t="s">
        <v>146</v>
      </c>
      <c r="E184" s="43"/>
      <c r="F184" s="226" t="s">
        <v>459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146</v>
      </c>
      <c r="AU184" s="20" t="s">
        <v>85</v>
      </c>
    </row>
    <row r="185" s="2" customFormat="1" ht="16.5" customHeight="1">
      <c r="A185" s="41"/>
      <c r="B185" s="42"/>
      <c r="C185" s="207" t="s">
        <v>374</v>
      </c>
      <c r="D185" s="207" t="s">
        <v>139</v>
      </c>
      <c r="E185" s="208" t="s">
        <v>461</v>
      </c>
      <c r="F185" s="209" t="s">
        <v>462</v>
      </c>
      <c r="G185" s="210" t="s">
        <v>258</v>
      </c>
      <c r="H185" s="211">
        <v>1</v>
      </c>
      <c r="I185" s="212"/>
      <c r="J185" s="213">
        <f>ROUND(I185*H185,2)</f>
        <v>0</v>
      </c>
      <c r="K185" s="209" t="s">
        <v>197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0.00024000000000000001</v>
      </c>
      <c r="R185" s="216">
        <f>Q185*H185</f>
        <v>0.00024000000000000001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310</v>
      </c>
      <c r="AT185" s="218" t="s">
        <v>139</v>
      </c>
      <c r="AU185" s="218" t="s">
        <v>85</v>
      </c>
      <c r="AY185" s="20" t="s">
        <v>136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310</v>
      </c>
      <c r="BM185" s="218" t="s">
        <v>805</v>
      </c>
    </row>
    <row r="186" s="2" customFormat="1">
      <c r="A186" s="41"/>
      <c r="B186" s="42"/>
      <c r="C186" s="43"/>
      <c r="D186" s="220" t="s">
        <v>145</v>
      </c>
      <c r="E186" s="43"/>
      <c r="F186" s="221" t="s">
        <v>464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145</v>
      </c>
      <c r="AU186" s="20" t="s">
        <v>85</v>
      </c>
    </row>
    <row r="187" s="2" customFormat="1">
      <c r="A187" s="41"/>
      <c r="B187" s="42"/>
      <c r="C187" s="43"/>
      <c r="D187" s="225" t="s">
        <v>146</v>
      </c>
      <c r="E187" s="43"/>
      <c r="F187" s="226" t="s">
        <v>465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146</v>
      </c>
      <c r="AU187" s="20" t="s">
        <v>85</v>
      </c>
    </row>
    <row r="188" s="2" customFormat="1" ht="24.15" customHeight="1">
      <c r="A188" s="41"/>
      <c r="B188" s="42"/>
      <c r="C188" s="207" t="s">
        <v>380</v>
      </c>
      <c r="D188" s="207" t="s">
        <v>139</v>
      </c>
      <c r="E188" s="208" t="s">
        <v>473</v>
      </c>
      <c r="F188" s="209" t="s">
        <v>474</v>
      </c>
      <c r="G188" s="210" t="s">
        <v>214</v>
      </c>
      <c r="H188" s="211">
        <v>0.017999999999999999</v>
      </c>
      <c r="I188" s="212"/>
      <c r="J188" s="213">
        <f>ROUND(I188*H188,2)</f>
        <v>0</v>
      </c>
      <c r="K188" s="209" t="s">
        <v>197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310</v>
      </c>
      <c r="AT188" s="218" t="s">
        <v>139</v>
      </c>
      <c r="AU188" s="218" t="s">
        <v>85</v>
      </c>
      <c r="AY188" s="20" t="s">
        <v>136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310</v>
      </c>
      <c r="BM188" s="218" t="s">
        <v>806</v>
      </c>
    </row>
    <row r="189" s="2" customFormat="1">
      <c r="A189" s="41"/>
      <c r="B189" s="42"/>
      <c r="C189" s="43"/>
      <c r="D189" s="220" t="s">
        <v>145</v>
      </c>
      <c r="E189" s="43"/>
      <c r="F189" s="221" t="s">
        <v>476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145</v>
      </c>
      <c r="AU189" s="20" t="s">
        <v>85</v>
      </c>
    </row>
    <row r="190" s="2" customFormat="1">
      <c r="A190" s="41"/>
      <c r="B190" s="42"/>
      <c r="C190" s="43"/>
      <c r="D190" s="225" t="s">
        <v>146</v>
      </c>
      <c r="E190" s="43"/>
      <c r="F190" s="226" t="s">
        <v>477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146</v>
      </c>
      <c r="AU190" s="20" t="s">
        <v>85</v>
      </c>
    </row>
    <row r="191" s="12" customFormat="1" ht="22.8" customHeight="1">
      <c r="A191" s="12"/>
      <c r="B191" s="191"/>
      <c r="C191" s="192"/>
      <c r="D191" s="193" t="s">
        <v>74</v>
      </c>
      <c r="E191" s="205" t="s">
        <v>478</v>
      </c>
      <c r="F191" s="205" t="s">
        <v>479</v>
      </c>
      <c r="G191" s="192"/>
      <c r="H191" s="192"/>
      <c r="I191" s="195"/>
      <c r="J191" s="206">
        <f>BK191</f>
        <v>0</v>
      </c>
      <c r="K191" s="192"/>
      <c r="L191" s="197"/>
      <c r="M191" s="198"/>
      <c r="N191" s="199"/>
      <c r="O191" s="199"/>
      <c r="P191" s="200">
        <f>SUM(P192:P201)</f>
        <v>0</v>
      </c>
      <c r="Q191" s="199"/>
      <c r="R191" s="200">
        <f>SUM(R192:R201)</f>
        <v>1.6532249999999999</v>
      </c>
      <c r="S191" s="199"/>
      <c r="T191" s="201">
        <f>SUM(T192:T201)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2" t="s">
        <v>85</v>
      </c>
      <c r="AT191" s="203" t="s">
        <v>74</v>
      </c>
      <c r="AU191" s="203" t="s">
        <v>83</v>
      </c>
      <c r="AY191" s="202" t="s">
        <v>136</v>
      </c>
      <c r="BK191" s="204">
        <f>SUM(BK192:BK201)</f>
        <v>0</v>
      </c>
    </row>
    <row r="192" s="2" customFormat="1" ht="33" customHeight="1">
      <c r="A192" s="41"/>
      <c r="B192" s="42"/>
      <c r="C192" s="207" t="s">
        <v>388</v>
      </c>
      <c r="D192" s="207" t="s">
        <v>139</v>
      </c>
      <c r="E192" s="208" t="s">
        <v>481</v>
      </c>
      <c r="F192" s="209" t="s">
        <v>482</v>
      </c>
      <c r="G192" s="210" t="s">
        <v>222</v>
      </c>
      <c r="H192" s="211">
        <v>83.75</v>
      </c>
      <c r="I192" s="212"/>
      <c r="J192" s="213">
        <f>ROUND(I192*H192,2)</f>
        <v>0</v>
      </c>
      <c r="K192" s="209" t="s">
        <v>197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0.019560000000000001</v>
      </c>
      <c r="R192" s="216">
        <f>Q192*H192</f>
        <v>1.63815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310</v>
      </c>
      <c r="AT192" s="218" t="s">
        <v>139</v>
      </c>
      <c r="AU192" s="218" t="s">
        <v>85</v>
      </c>
      <c r="AY192" s="20" t="s">
        <v>136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310</v>
      </c>
      <c r="BM192" s="218" t="s">
        <v>807</v>
      </c>
    </row>
    <row r="193" s="2" customFormat="1">
      <c r="A193" s="41"/>
      <c r="B193" s="42"/>
      <c r="C193" s="43"/>
      <c r="D193" s="220" t="s">
        <v>145</v>
      </c>
      <c r="E193" s="43"/>
      <c r="F193" s="221" t="s">
        <v>484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145</v>
      </c>
      <c r="AU193" s="20" t="s">
        <v>85</v>
      </c>
    </row>
    <row r="194" s="2" customFormat="1">
      <c r="A194" s="41"/>
      <c r="B194" s="42"/>
      <c r="C194" s="43"/>
      <c r="D194" s="225" t="s">
        <v>146</v>
      </c>
      <c r="E194" s="43"/>
      <c r="F194" s="226" t="s">
        <v>485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146</v>
      </c>
      <c r="AU194" s="20" t="s">
        <v>85</v>
      </c>
    </row>
    <row r="195" s="13" customFormat="1">
      <c r="A195" s="13"/>
      <c r="B195" s="232"/>
      <c r="C195" s="233"/>
      <c r="D195" s="220" t="s">
        <v>201</v>
      </c>
      <c r="E195" s="234" t="s">
        <v>19</v>
      </c>
      <c r="F195" s="235" t="s">
        <v>808</v>
      </c>
      <c r="G195" s="233"/>
      <c r="H195" s="236">
        <v>83.75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201</v>
      </c>
      <c r="AU195" s="242" t="s">
        <v>85</v>
      </c>
      <c r="AV195" s="13" t="s">
        <v>85</v>
      </c>
      <c r="AW195" s="13" t="s">
        <v>35</v>
      </c>
      <c r="AX195" s="13" t="s">
        <v>83</v>
      </c>
      <c r="AY195" s="242" t="s">
        <v>136</v>
      </c>
    </row>
    <row r="196" s="2" customFormat="1" ht="24.15" customHeight="1">
      <c r="A196" s="41"/>
      <c r="B196" s="42"/>
      <c r="C196" s="207" t="s">
        <v>394</v>
      </c>
      <c r="D196" s="207" t="s">
        <v>139</v>
      </c>
      <c r="E196" s="208" t="s">
        <v>488</v>
      </c>
      <c r="F196" s="209" t="s">
        <v>489</v>
      </c>
      <c r="G196" s="210" t="s">
        <v>222</v>
      </c>
      <c r="H196" s="211">
        <v>83.75</v>
      </c>
      <c r="I196" s="212"/>
      <c r="J196" s="213">
        <f>ROUND(I196*H196,2)</f>
        <v>0</v>
      </c>
      <c r="K196" s="209" t="s">
        <v>197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0.00018000000000000001</v>
      </c>
      <c r="R196" s="216">
        <f>Q196*H196</f>
        <v>0.015075000000000002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310</v>
      </c>
      <c r="AT196" s="218" t="s">
        <v>139</v>
      </c>
      <c r="AU196" s="218" t="s">
        <v>85</v>
      </c>
      <c r="AY196" s="20" t="s">
        <v>136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310</v>
      </c>
      <c r="BM196" s="218" t="s">
        <v>809</v>
      </c>
    </row>
    <row r="197" s="2" customFormat="1">
      <c r="A197" s="41"/>
      <c r="B197" s="42"/>
      <c r="C197" s="43"/>
      <c r="D197" s="220" t="s">
        <v>145</v>
      </c>
      <c r="E197" s="43"/>
      <c r="F197" s="221" t="s">
        <v>491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145</v>
      </c>
      <c r="AU197" s="20" t="s">
        <v>85</v>
      </c>
    </row>
    <row r="198" s="2" customFormat="1">
      <c r="A198" s="41"/>
      <c r="B198" s="42"/>
      <c r="C198" s="43"/>
      <c r="D198" s="225" t="s">
        <v>146</v>
      </c>
      <c r="E198" s="43"/>
      <c r="F198" s="226" t="s">
        <v>492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146</v>
      </c>
      <c r="AU198" s="20" t="s">
        <v>85</v>
      </c>
    </row>
    <row r="199" s="2" customFormat="1" ht="24.15" customHeight="1">
      <c r="A199" s="41"/>
      <c r="B199" s="42"/>
      <c r="C199" s="207" t="s">
        <v>400</v>
      </c>
      <c r="D199" s="207" t="s">
        <v>139</v>
      </c>
      <c r="E199" s="208" t="s">
        <v>494</v>
      </c>
      <c r="F199" s="209" t="s">
        <v>495</v>
      </c>
      <c r="G199" s="210" t="s">
        <v>214</v>
      </c>
      <c r="H199" s="211">
        <v>1.653</v>
      </c>
      <c r="I199" s="212"/>
      <c r="J199" s="213">
        <f>ROUND(I199*H199,2)</f>
        <v>0</v>
      </c>
      <c r="K199" s="209" t="s">
        <v>197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310</v>
      </c>
      <c r="AT199" s="218" t="s">
        <v>139</v>
      </c>
      <c r="AU199" s="218" t="s">
        <v>85</v>
      </c>
      <c r="AY199" s="20" t="s">
        <v>136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310</v>
      </c>
      <c r="BM199" s="218" t="s">
        <v>810</v>
      </c>
    </row>
    <row r="200" s="2" customFormat="1">
      <c r="A200" s="41"/>
      <c r="B200" s="42"/>
      <c r="C200" s="43"/>
      <c r="D200" s="220" t="s">
        <v>145</v>
      </c>
      <c r="E200" s="43"/>
      <c r="F200" s="221" t="s">
        <v>497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145</v>
      </c>
      <c r="AU200" s="20" t="s">
        <v>85</v>
      </c>
    </row>
    <row r="201" s="2" customFormat="1">
      <c r="A201" s="41"/>
      <c r="B201" s="42"/>
      <c r="C201" s="43"/>
      <c r="D201" s="225" t="s">
        <v>146</v>
      </c>
      <c r="E201" s="43"/>
      <c r="F201" s="226" t="s">
        <v>498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146</v>
      </c>
      <c r="AU201" s="20" t="s">
        <v>85</v>
      </c>
    </row>
    <row r="202" s="12" customFormat="1" ht="22.8" customHeight="1">
      <c r="A202" s="12"/>
      <c r="B202" s="191"/>
      <c r="C202" s="192"/>
      <c r="D202" s="193" t="s">
        <v>74</v>
      </c>
      <c r="E202" s="205" t="s">
        <v>530</v>
      </c>
      <c r="F202" s="205" t="s">
        <v>531</v>
      </c>
      <c r="G202" s="192"/>
      <c r="H202" s="192"/>
      <c r="I202" s="195"/>
      <c r="J202" s="206">
        <f>BK202</f>
        <v>0</v>
      </c>
      <c r="K202" s="192"/>
      <c r="L202" s="197"/>
      <c r="M202" s="198"/>
      <c r="N202" s="199"/>
      <c r="O202" s="199"/>
      <c r="P202" s="200">
        <f>SUM(P203:P210)</f>
        <v>0</v>
      </c>
      <c r="Q202" s="199"/>
      <c r="R202" s="200">
        <f>SUM(R203:R210)</f>
        <v>0.0195</v>
      </c>
      <c r="S202" s="199"/>
      <c r="T202" s="201">
        <f>SUM(T203:T210)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2" t="s">
        <v>85</v>
      </c>
      <c r="AT202" s="203" t="s">
        <v>74</v>
      </c>
      <c r="AU202" s="203" t="s">
        <v>83</v>
      </c>
      <c r="AY202" s="202" t="s">
        <v>136</v>
      </c>
      <c r="BK202" s="204">
        <f>SUM(BK203:BK210)</f>
        <v>0</v>
      </c>
    </row>
    <row r="203" s="2" customFormat="1" ht="24.15" customHeight="1">
      <c r="A203" s="41"/>
      <c r="B203" s="42"/>
      <c r="C203" s="207" t="s">
        <v>406</v>
      </c>
      <c r="D203" s="207" t="s">
        <v>139</v>
      </c>
      <c r="E203" s="208" t="s">
        <v>533</v>
      </c>
      <c r="F203" s="209" t="s">
        <v>534</v>
      </c>
      <c r="G203" s="210" t="s">
        <v>258</v>
      </c>
      <c r="H203" s="211">
        <v>1</v>
      </c>
      <c r="I203" s="212"/>
      <c r="J203" s="213">
        <f>ROUND(I203*H203,2)</f>
        <v>0</v>
      </c>
      <c r="K203" s="209" t="s">
        <v>197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310</v>
      </c>
      <c r="AT203" s="218" t="s">
        <v>139</v>
      </c>
      <c r="AU203" s="218" t="s">
        <v>85</v>
      </c>
      <c r="AY203" s="20" t="s">
        <v>136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310</v>
      </c>
      <c r="BM203" s="218" t="s">
        <v>811</v>
      </c>
    </row>
    <row r="204" s="2" customFormat="1">
      <c r="A204" s="41"/>
      <c r="B204" s="42"/>
      <c r="C204" s="43"/>
      <c r="D204" s="220" t="s">
        <v>145</v>
      </c>
      <c r="E204" s="43"/>
      <c r="F204" s="221" t="s">
        <v>536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145</v>
      </c>
      <c r="AU204" s="20" t="s">
        <v>85</v>
      </c>
    </row>
    <row r="205" s="2" customFormat="1">
      <c r="A205" s="41"/>
      <c r="B205" s="42"/>
      <c r="C205" s="43"/>
      <c r="D205" s="225" t="s">
        <v>146</v>
      </c>
      <c r="E205" s="43"/>
      <c r="F205" s="226" t="s">
        <v>537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146</v>
      </c>
      <c r="AU205" s="20" t="s">
        <v>85</v>
      </c>
    </row>
    <row r="206" s="2" customFormat="1" ht="24.15" customHeight="1">
      <c r="A206" s="41"/>
      <c r="B206" s="42"/>
      <c r="C206" s="264" t="s">
        <v>413</v>
      </c>
      <c r="D206" s="264" t="s">
        <v>263</v>
      </c>
      <c r="E206" s="265" t="s">
        <v>543</v>
      </c>
      <c r="F206" s="266" t="s">
        <v>544</v>
      </c>
      <c r="G206" s="267" t="s">
        <v>258</v>
      </c>
      <c r="H206" s="268">
        <v>1</v>
      </c>
      <c r="I206" s="269"/>
      <c r="J206" s="270">
        <f>ROUND(I206*H206,2)</f>
        <v>0</v>
      </c>
      <c r="K206" s="266" t="s">
        <v>197</v>
      </c>
      <c r="L206" s="271"/>
      <c r="M206" s="272" t="s">
        <v>19</v>
      </c>
      <c r="N206" s="273" t="s">
        <v>46</v>
      </c>
      <c r="O206" s="87"/>
      <c r="P206" s="216">
        <f>O206*H206</f>
        <v>0</v>
      </c>
      <c r="Q206" s="216">
        <v>0.0195</v>
      </c>
      <c r="R206" s="216">
        <f>Q206*H206</f>
        <v>0.0195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409</v>
      </c>
      <c r="AT206" s="218" t="s">
        <v>263</v>
      </c>
      <c r="AU206" s="218" t="s">
        <v>85</v>
      </c>
      <c r="AY206" s="20" t="s">
        <v>136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310</v>
      </c>
      <c r="BM206" s="218" t="s">
        <v>812</v>
      </c>
    </row>
    <row r="207" s="2" customFormat="1">
      <c r="A207" s="41"/>
      <c r="B207" s="42"/>
      <c r="C207" s="43"/>
      <c r="D207" s="220" t="s">
        <v>145</v>
      </c>
      <c r="E207" s="43"/>
      <c r="F207" s="221" t="s">
        <v>544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145</v>
      </c>
      <c r="AU207" s="20" t="s">
        <v>85</v>
      </c>
    </row>
    <row r="208" s="2" customFormat="1" ht="24.15" customHeight="1">
      <c r="A208" s="41"/>
      <c r="B208" s="42"/>
      <c r="C208" s="207" t="s">
        <v>409</v>
      </c>
      <c r="D208" s="207" t="s">
        <v>139</v>
      </c>
      <c r="E208" s="208" t="s">
        <v>547</v>
      </c>
      <c r="F208" s="209" t="s">
        <v>548</v>
      </c>
      <c r="G208" s="210" t="s">
        <v>214</v>
      </c>
      <c r="H208" s="211">
        <v>0.02</v>
      </c>
      <c r="I208" s="212"/>
      <c r="J208" s="213">
        <f>ROUND(I208*H208,2)</f>
        <v>0</v>
      </c>
      <c r="K208" s="209" t="s">
        <v>197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310</v>
      </c>
      <c r="AT208" s="218" t="s">
        <v>139</v>
      </c>
      <c r="AU208" s="218" t="s">
        <v>85</v>
      </c>
      <c r="AY208" s="20" t="s">
        <v>136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310</v>
      </c>
      <c r="BM208" s="218" t="s">
        <v>813</v>
      </c>
    </row>
    <row r="209" s="2" customFormat="1">
      <c r="A209" s="41"/>
      <c r="B209" s="42"/>
      <c r="C209" s="43"/>
      <c r="D209" s="220" t="s">
        <v>145</v>
      </c>
      <c r="E209" s="43"/>
      <c r="F209" s="221" t="s">
        <v>550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145</v>
      </c>
      <c r="AU209" s="20" t="s">
        <v>85</v>
      </c>
    </row>
    <row r="210" s="2" customFormat="1">
      <c r="A210" s="41"/>
      <c r="B210" s="42"/>
      <c r="C210" s="43"/>
      <c r="D210" s="225" t="s">
        <v>146</v>
      </c>
      <c r="E210" s="43"/>
      <c r="F210" s="226" t="s">
        <v>551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146</v>
      </c>
      <c r="AU210" s="20" t="s">
        <v>85</v>
      </c>
    </row>
    <row r="211" s="12" customFormat="1" ht="22.8" customHeight="1">
      <c r="A211" s="12"/>
      <c r="B211" s="191"/>
      <c r="C211" s="192"/>
      <c r="D211" s="193" t="s">
        <v>74</v>
      </c>
      <c r="E211" s="205" t="s">
        <v>583</v>
      </c>
      <c r="F211" s="205" t="s">
        <v>584</v>
      </c>
      <c r="G211" s="192"/>
      <c r="H211" s="192"/>
      <c r="I211" s="195"/>
      <c r="J211" s="206">
        <f>BK211</f>
        <v>0</v>
      </c>
      <c r="K211" s="192"/>
      <c r="L211" s="197"/>
      <c r="M211" s="198"/>
      <c r="N211" s="199"/>
      <c r="O211" s="199"/>
      <c r="P211" s="200">
        <f>SUM(P212:P218)</f>
        <v>0</v>
      </c>
      <c r="Q211" s="199"/>
      <c r="R211" s="200">
        <f>SUM(R212:R218)</f>
        <v>0</v>
      </c>
      <c r="S211" s="199"/>
      <c r="T211" s="201">
        <f>SUM(T212:T218)</f>
        <v>2.09375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2" t="s">
        <v>85</v>
      </c>
      <c r="AT211" s="203" t="s">
        <v>74</v>
      </c>
      <c r="AU211" s="203" t="s">
        <v>83</v>
      </c>
      <c r="AY211" s="202" t="s">
        <v>136</v>
      </c>
      <c r="BK211" s="204">
        <f>SUM(BK212:BK218)</f>
        <v>0</v>
      </c>
    </row>
    <row r="212" s="2" customFormat="1" ht="24.15" customHeight="1">
      <c r="A212" s="41"/>
      <c r="B212" s="42"/>
      <c r="C212" s="207" t="s">
        <v>429</v>
      </c>
      <c r="D212" s="207" t="s">
        <v>139</v>
      </c>
      <c r="E212" s="208" t="s">
        <v>586</v>
      </c>
      <c r="F212" s="209" t="s">
        <v>587</v>
      </c>
      <c r="G212" s="210" t="s">
        <v>222</v>
      </c>
      <c r="H212" s="211">
        <v>83.75</v>
      </c>
      <c r="I212" s="212"/>
      <c r="J212" s="213">
        <f>ROUND(I212*H212,2)</f>
        <v>0</v>
      </c>
      <c r="K212" s="209" t="s">
        <v>197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0.025000000000000001</v>
      </c>
      <c r="T212" s="217">
        <f>S212*H212</f>
        <v>2.09375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310</v>
      </c>
      <c r="AT212" s="218" t="s">
        <v>139</v>
      </c>
      <c r="AU212" s="218" t="s">
        <v>85</v>
      </c>
      <c r="AY212" s="20" t="s">
        <v>136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310</v>
      </c>
      <c r="BM212" s="218" t="s">
        <v>814</v>
      </c>
    </row>
    <row r="213" s="2" customFormat="1">
      <c r="A213" s="41"/>
      <c r="B213" s="42"/>
      <c r="C213" s="43"/>
      <c r="D213" s="220" t="s">
        <v>145</v>
      </c>
      <c r="E213" s="43"/>
      <c r="F213" s="221" t="s">
        <v>589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145</v>
      </c>
      <c r="AU213" s="20" t="s">
        <v>85</v>
      </c>
    </row>
    <row r="214" s="2" customFormat="1">
      <c r="A214" s="41"/>
      <c r="B214" s="42"/>
      <c r="C214" s="43"/>
      <c r="D214" s="225" t="s">
        <v>146</v>
      </c>
      <c r="E214" s="43"/>
      <c r="F214" s="226" t="s">
        <v>590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146</v>
      </c>
      <c r="AU214" s="20" t="s">
        <v>85</v>
      </c>
    </row>
    <row r="215" s="13" customFormat="1">
      <c r="A215" s="13"/>
      <c r="B215" s="232"/>
      <c r="C215" s="233"/>
      <c r="D215" s="220" t="s">
        <v>201</v>
      </c>
      <c r="E215" s="234" t="s">
        <v>19</v>
      </c>
      <c r="F215" s="235" t="s">
        <v>808</v>
      </c>
      <c r="G215" s="233"/>
      <c r="H215" s="236">
        <v>83.75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201</v>
      </c>
      <c r="AU215" s="242" t="s">
        <v>85</v>
      </c>
      <c r="AV215" s="13" t="s">
        <v>85</v>
      </c>
      <c r="AW215" s="13" t="s">
        <v>35</v>
      </c>
      <c r="AX215" s="13" t="s">
        <v>83</v>
      </c>
      <c r="AY215" s="242" t="s">
        <v>136</v>
      </c>
    </row>
    <row r="216" s="2" customFormat="1" ht="16.5" customHeight="1">
      <c r="A216" s="41"/>
      <c r="B216" s="42"/>
      <c r="C216" s="207" t="s">
        <v>435</v>
      </c>
      <c r="D216" s="207" t="s">
        <v>139</v>
      </c>
      <c r="E216" s="208" t="s">
        <v>593</v>
      </c>
      <c r="F216" s="209" t="s">
        <v>594</v>
      </c>
      <c r="G216" s="210" t="s">
        <v>222</v>
      </c>
      <c r="H216" s="211">
        <v>83.75</v>
      </c>
      <c r="I216" s="212"/>
      <c r="J216" s="213">
        <f>ROUND(I216*H216,2)</f>
        <v>0</v>
      </c>
      <c r="K216" s="209" t="s">
        <v>197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310</v>
      </c>
      <c r="AT216" s="218" t="s">
        <v>139</v>
      </c>
      <c r="AU216" s="218" t="s">
        <v>85</v>
      </c>
      <c r="AY216" s="20" t="s">
        <v>136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310</v>
      </c>
      <c r="BM216" s="218" t="s">
        <v>815</v>
      </c>
    </row>
    <row r="217" s="2" customFormat="1">
      <c r="A217" s="41"/>
      <c r="B217" s="42"/>
      <c r="C217" s="43"/>
      <c r="D217" s="220" t="s">
        <v>145</v>
      </c>
      <c r="E217" s="43"/>
      <c r="F217" s="221" t="s">
        <v>596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145</v>
      </c>
      <c r="AU217" s="20" t="s">
        <v>85</v>
      </c>
    </row>
    <row r="218" s="2" customFormat="1">
      <c r="A218" s="41"/>
      <c r="B218" s="42"/>
      <c r="C218" s="43"/>
      <c r="D218" s="225" t="s">
        <v>146</v>
      </c>
      <c r="E218" s="43"/>
      <c r="F218" s="226" t="s">
        <v>597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146</v>
      </c>
      <c r="AU218" s="20" t="s">
        <v>85</v>
      </c>
    </row>
    <row r="219" s="12" customFormat="1" ht="22.8" customHeight="1">
      <c r="A219" s="12"/>
      <c r="B219" s="191"/>
      <c r="C219" s="192"/>
      <c r="D219" s="193" t="s">
        <v>74</v>
      </c>
      <c r="E219" s="205" t="s">
        <v>598</v>
      </c>
      <c r="F219" s="205" t="s">
        <v>599</v>
      </c>
      <c r="G219" s="192"/>
      <c r="H219" s="192"/>
      <c r="I219" s="195"/>
      <c r="J219" s="206">
        <f>BK219</f>
        <v>0</v>
      </c>
      <c r="K219" s="192"/>
      <c r="L219" s="197"/>
      <c r="M219" s="198"/>
      <c r="N219" s="199"/>
      <c r="O219" s="199"/>
      <c r="P219" s="200">
        <f>SUM(P220:P243)</f>
        <v>0</v>
      </c>
      <c r="Q219" s="199"/>
      <c r="R219" s="200">
        <f>SUM(R220:R243)</f>
        <v>0.21218105000000001</v>
      </c>
      <c r="S219" s="199"/>
      <c r="T219" s="201">
        <f>SUM(T220:T243)</f>
        <v>0.25125000000000003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2" t="s">
        <v>85</v>
      </c>
      <c r="AT219" s="203" t="s">
        <v>74</v>
      </c>
      <c r="AU219" s="203" t="s">
        <v>83</v>
      </c>
      <c r="AY219" s="202" t="s">
        <v>136</v>
      </c>
      <c r="BK219" s="204">
        <f>SUM(BK220:BK243)</f>
        <v>0</v>
      </c>
    </row>
    <row r="220" s="2" customFormat="1" ht="24.15" customHeight="1">
      <c r="A220" s="41"/>
      <c r="B220" s="42"/>
      <c r="C220" s="207" t="s">
        <v>441</v>
      </c>
      <c r="D220" s="207" t="s">
        <v>139</v>
      </c>
      <c r="E220" s="208" t="s">
        <v>601</v>
      </c>
      <c r="F220" s="209" t="s">
        <v>602</v>
      </c>
      <c r="G220" s="210" t="s">
        <v>222</v>
      </c>
      <c r="H220" s="211">
        <v>83.75</v>
      </c>
      <c r="I220" s="212"/>
      <c r="J220" s="213">
        <f>ROUND(I220*H220,2)</f>
        <v>0</v>
      </c>
      <c r="K220" s="209" t="s">
        <v>197</v>
      </c>
      <c r="L220" s="47"/>
      <c r="M220" s="214" t="s">
        <v>19</v>
      </c>
      <c r="N220" s="215" t="s">
        <v>46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0.0030000000000000001</v>
      </c>
      <c r="T220" s="217">
        <f>S220*H220</f>
        <v>0.25125000000000003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310</v>
      </c>
      <c r="AT220" s="218" t="s">
        <v>139</v>
      </c>
      <c r="AU220" s="218" t="s">
        <v>85</v>
      </c>
      <c r="AY220" s="20" t="s">
        <v>136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83</v>
      </c>
      <c r="BK220" s="219">
        <f>ROUND(I220*H220,2)</f>
        <v>0</v>
      </c>
      <c r="BL220" s="20" t="s">
        <v>310</v>
      </c>
      <c r="BM220" s="218" t="s">
        <v>816</v>
      </c>
    </row>
    <row r="221" s="2" customFormat="1">
      <c r="A221" s="41"/>
      <c r="B221" s="42"/>
      <c r="C221" s="43"/>
      <c r="D221" s="220" t="s">
        <v>145</v>
      </c>
      <c r="E221" s="43"/>
      <c r="F221" s="221" t="s">
        <v>604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145</v>
      </c>
      <c r="AU221" s="20" t="s">
        <v>85</v>
      </c>
    </row>
    <row r="222" s="2" customFormat="1">
      <c r="A222" s="41"/>
      <c r="B222" s="42"/>
      <c r="C222" s="43"/>
      <c r="D222" s="225" t="s">
        <v>146</v>
      </c>
      <c r="E222" s="43"/>
      <c r="F222" s="226" t="s">
        <v>605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146</v>
      </c>
      <c r="AU222" s="20" t="s">
        <v>85</v>
      </c>
    </row>
    <row r="223" s="2" customFormat="1" ht="21.75" customHeight="1">
      <c r="A223" s="41"/>
      <c r="B223" s="42"/>
      <c r="C223" s="207" t="s">
        <v>447</v>
      </c>
      <c r="D223" s="207" t="s">
        <v>139</v>
      </c>
      <c r="E223" s="208" t="s">
        <v>608</v>
      </c>
      <c r="F223" s="209" t="s">
        <v>609</v>
      </c>
      <c r="G223" s="210" t="s">
        <v>222</v>
      </c>
      <c r="H223" s="211">
        <v>83.75</v>
      </c>
      <c r="I223" s="212"/>
      <c r="J223" s="213">
        <f>ROUND(I223*H223,2)</f>
        <v>0</v>
      </c>
      <c r="K223" s="209" t="s">
        <v>197</v>
      </c>
      <c r="L223" s="47"/>
      <c r="M223" s="214" t="s">
        <v>19</v>
      </c>
      <c r="N223" s="215" t="s">
        <v>46</v>
      </c>
      <c r="O223" s="87"/>
      <c r="P223" s="216">
        <f>O223*H223</f>
        <v>0</v>
      </c>
      <c r="Q223" s="216">
        <v>0.00029999999999999997</v>
      </c>
      <c r="R223" s="216">
        <f>Q223*H223</f>
        <v>0.025124999999999998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310</v>
      </c>
      <c r="AT223" s="218" t="s">
        <v>139</v>
      </c>
      <c r="AU223" s="218" t="s">
        <v>85</v>
      </c>
      <c r="AY223" s="20" t="s">
        <v>136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83</v>
      </c>
      <c r="BK223" s="219">
        <f>ROUND(I223*H223,2)</f>
        <v>0</v>
      </c>
      <c r="BL223" s="20" t="s">
        <v>310</v>
      </c>
      <c r="BM223" s="218" t="s">
        <v>817</v>
      </c>
    </row>
    <row r="224" s="2" customFormat="1">
      <c r="A224" s="41"/>
      <c r="B224" s="42"/>
      <c r="C224" s="43"/>
      <c r="D224" s="220" t="s">
        <v>145</v>
      </c>
      <c r="E224" s="43"/>
      <c r="F224" s="221" t="s">
        <v>611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145</v>
      </c>
      <c r="AU224" s="20" t="s">
        <v>85</v>
      </c>
    </row>
    <row r="225" s="2" customFormat="1">
      <c r="A225" s="41"/>
      <c r="B225" s="42"/>
      <c r="C225" s="43"/>
      <c r="D225" s="225" t="s">
        <v>146</v>
      </c>
      <c r="E225" s="43"/>
      <c r="F225" s="226" t="s">
        <v>612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146</v>
      </c>
      <c r="AU225" s="20" t="s">
        <v>85</v>
      </c>
    </row>
    <row r="226" s="2" customFormat="1" ht="33" customHeight="1">
      <c r="A226" s="41"/>
      <c r="B226" s="42"/>
      <c r="C226" s="264" t="s">
        <v>454</v>
      </c>
      <c r="D226" s="264" t="s">
        <v>263</v>
      </c>
      <c r="E226" s="265" t="s">
        <v>614</v>
      </c>
      <c r="F226" s="266" t="s">
        <v>615</v>
      </c>
      <c r="G226" s="267" t="s">
        <v>222</v>
      </c>
      <c r="H226" s="268">
        <v>92.125</v>
      </c>
      <c r="I226" s="269"/>
      <c r="J226" s="270">
        <f>ROUND(I226*H226,2)</f>
        <v>0</v>
      </c>
      <c r="K226" s="266" t="s">
        <v>197</v>
      </c>
      <c r="L226" s="271"/>
      <c r="M226" s="272" t="s">
        <v>19</v>
      </c>
      <c r="N226" s="273" t="s">
        <v>46</v>
      </c>
      <c r="O226" s="87"/>
      <c r="P226" s="216">
        <f>O226*H226</f>
        <v>0</v>
      </c>
      <c r="Q226" s="216">
        <v>0.0018</v>
      </c>
      <c r="R226" s="216">
        <f>Q226*H226</f>
        <v>0.165825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409</v>
      </c>
      <c r="AT226" s="218" t="s">
        <v>263</v>
      </c>
      <c r="AU226" s="218" t="s">
        <v>85</v>
      </c>
      <c r="AY226" s="20" t="s">
        <v>136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310</v>
      </c>
      <c r="BM226" s="218" t="s">
        <v>818</v>
      </c>
    </row>
    <row r="227" s="2" customFormat="1">
      <c r="A227" s="41"/>
      <c r="B227" s="42"/>
      <c r="C227" s="43"/>
      <c r="D227" s="220" t="s">
        <v>145</v>
      </c>
      <c r="E227" s="43"/>
      <c r="F227" s="221" t="s">
        <v>615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145</v>
      </c>
      <c r="AU227" s="20" t="s">
        <v>85</v>
      </c>
    </row>
    <row r="228" s="13" customFormat="1">
      <c r="A228" s="13"/>
      <c r="B228" s="232"/>
      <c r="C228" s="233"/>
      <c r="D228" s="220" t="s">
        <v>201</v>
      </c>
      <c r="E228" s="234" t="s">
        <v>19</v>
      </c>
      <c r="F228" s="235" t="s">
        <v>819</v>
      </c>
      <c r="G228" s="233"/>
      <c r="H228" s="236">
        <v>92.125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201</v>
      </c>
      <c r="AU228" s="242" t="s">
        <v>85</v>
      </c>
      <c r="AV228" s="13" t="s">
        <v>85</v>
      </c>
      <c r="AW228" s="13" t="s">
        <v>35</v>
      </c>
      <c r="AX228" s="13" t="s">
        <v>83</v>
      </c>
      <c r="AY228" s="242" t="s">
        <v>136</v>
      </c>
    </row>
    <row r="229" s="2" customFormat="1" ht="16.5" customHeight="1">
      <c r="A229" s="41"/>
      <c r="B229" s="42"/>
      <c r="C229" s="207" t="s">
        <v>460</v>
      </c>
      <c r="D229" s="207" t="s">
        <v>139</v>
      </c>
      <c r="E229" s="208" t="s">
        <v>619</v>
      </c>
      <c r="F229" s="209" t="s">
        <v>620</v>
      </c>
      <c r="G229" s="210" t="s">
        <v>305</v>
      </c>
      <c r="H229" s="211">
        <v>51.825000000000003</v>
      </c>
      <c r="I229" s="212"/>
      <c r="J229" s="213">
        <f>ROUND(I229*H229,2)</f>
        <v>0</v>
      </c>
      <c r="K229" s="209" t="s">
        <v>197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1.0000000000000001E-05</v>
      </c>
      <c r="R229" s="216">
        <f>Q229*H229</f>
        <v>0.00051825000000000005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310</v>
      </c>
      <c r="AT229" s="218" t="s">
        <v>139</v>
      </c>
      <c r="AU229" s="218" t="s">
        <v>85</v>
      </c>
      <c r="AY229" s="20" t="s">
        <v>136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310</v>
      </c>
      <c r="BM229" s="218" t="s">
        <v>820</v>
      </c>
    </row>
    <row r="230" s="2" customFormat="1">
      <c r="A230" s="41"/>
      <c r="B230" s="42"/>
      <c r="C230" s="43"/>
      <c r="D230" s="220" t="s">
        <v>145</v>
      </c>
      <c r="E230" s="43"/>
      <c r="F230" s="221" t="s">
        <v>622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145</v>
      </c>
      <c r="AU230" s="20" t="s">
        <v>85</v>
      </c>
    </row>
    <row r="231" s="2" customFormat="1">
      <c r="A231" s="41"/>
      <c r="B231" s="42"/>
      <c r="C231" s="43"/>
      <c r="D231" s="225" t="s">
        <v>146</v>
      </c>
      <c r="E231" s="43"/>
      <c r="F231" s="226" t="s">
        <v>623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146</v>
      </c>
      <c r="AU231" s="20" t="s">
        <v>85</v>
      </c>
    </row>
    <row r="232" s="13" customFormat="1">
      <c r="A232" s="13"/>
      <c r="B232" s="232"/>
      <c r="C232" s="233"/>
      <c r="D232" s="220" t="s">
        <v>201</v>
      </c>
      <c r="E232" s="234" t="s">
        <v>19</v>
      </c>
      <c r="F232" s="235" t="s">
        <v>821</v>
      </c>
      <c r="G232" s="233"/>
      <c r="H232" s="236">
        <v>51.825000000000003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201</v>
      </c>
      <c r="AU232" s="242" t="s">
        <v>85</v>
      </c>
      <c r="AV232" s="13" t="s">
        <v>85</v>
      </c>
      <c r="AW232" s="13" t="s">
        <v>35</v>
      </c>
      <c r="AX232" s="13" t="s">
        <v>83</v>
      </c>
      <c r="AY232" s="242" t="s">
        <v>136</v>
      </c>
    </row>
    <row r="233" s="2" customFormat="1" ht="16.5" customHeight="1">
      <c r="A233" s="41"/>
      <c r="B233" s="42"/>
      <c r="C233" s="264" t="s">
        <v>466</v>
      </c>
      <c r="D233" s="264" t="s">
        <v>263</v>
      </c>
      <c r="E233" s="265" t="s">
        <v>627</v>
      </c>
      <c r="F233" s="266" t="s">
        <v>628</v>
      </c>
      <c r="G233" s="267" t="s">
        <v>305</v>
      </c>
      <c r="H233" s="268">
        <v>57.008000000000003</v>
      </c>
      <c r="I233" s="269"/>
      <c r="J233" s="270">
        <f>ROUND(I233*H233,2)</f>
        <v>0</v>
      </c>
      <c r="K233" s="266" t="s">
        <v>197</v>
      </c>
      <c r="L233" s="271"/>
      <c r="M233" s="272" t="s">
        <v>19</v>
      </c>
      <c r="N233" s="273" t="s">
        <v>46</v>
      </c>
      <c r="O233" s="87"/>
      <c r="P233" s="216">
        <f>O233*H233</f>
        <v>0</v>
      </c>
      <c r="Q233" s="216">
        <v>0.00035</v>
      </c>
      <c r="R233" s="216">
        <f>Q233*H233</f>
        <v>0.0199528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409</v>
      </c>
      <c r="AT233" s="218" t="s">
        <v>263</v>
      </c>
      <c r="AU233" s="218" t="s">
        <v>85</v>
      </c>
      <c r="AY233" s="20" t="s">
        <v>136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310</v>
      </c>
      <c r="BM233" s="218" t="s">
        <v>822</v>
      </c>
    </row>
    <row r="234" s="2" customFormat="1">
      <c r="A234" s="41"/>
      <c r="B234" s="42"/>
      <c r="C234" s="43"/>
      <c r="D234" s="220" t="s">
        <v>145</v>
      </c>
      <c r="E234" s="43"/>
      <c r="F234" s="221" t="s">
        <v>628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145</v>
      </c>
      <c r="AU234" s="20" t="s">
        <v>85</v>
      </c>
    </row>
    <row r="235" s="13" customFormat="1">
      <c r="A235" s="13"/>
      <c r="B235" s="232"/>
      <c r="C235" s="233"/>
      <c r="D235" s="220" t="s">
        <v>201</v>
      </c>
      <c r="E235" s="234" t="s">
        <v>19</v>
      </c>
      <c r="F235" s="235" t="s">
        <v>823</v>
      </c>
      <c r="G235" s="233"/>
      <c r="H235" s="236">
        <v>57.008000000000003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201</v>
      </c>
      <c r="AU235" s="242" t="s">
        <v>85</v>
      </c>
      <c r="AV235" s="13" t="s">
        <v>85</v>
      </c>
      <c r="AW235" s="13" t="s">
        <v>35</v>
      </c>
      <c r="AX235" s="13" t="s">
        <v>83</v>
      </c>
      <c r="AY235" s="242" t="s">
        <v>136</v>
      </c>
    </row>
    <row r="236" s="2" customFormat="1" ht="16.5" customHeight="1">
      <c r="A236" s="41"/>
      <c r="B236" s="42"/>
      <c r="C236" s="207" t="s">
        <v>472</v>
      </c>
      <c r="D236" s="207" t="s">
        <v>139</v>
      </c>
      <c r="E236" s="208" t="s">
        <v>632</v>
      </c>
      <c r="F236" s="209" t="s">
        <v>633</v>
      </c>
      <c r="G236" s="210" t="s">
        <v>305</v>
      </c>
      <c r="H236" s="211">
        <v>2</v>
      </c>
      <c r="I236" s="212"/>
      <c r="J236" s="213">
        <f>ROUND(I236*H236,2)</f>
        <v>0</v>
      </c>
      <c r="K236" s="209" t="s">
        <v>197</v>
      </c>
      <c r="L236" s="47"/>
      <c r="M236" s="214" t="s">
        <v>19</v>
      </c>
      <c r="N236" s="215" t="s">
        <v>46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310</v>
      </c>
      <c r="AT236" s="218" t="s">
        <v>139</v>
      </c>
      <c r="AU236" s="218" t="s">
        <v>85</v>
      </c>
      <c r="AY236" s="20" t="s">
        <v>136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83</v>
      </c>
      <c r="BK236" s="219">
        <f>ROUND(I236*H236,2)</f>
        <v>0</v>
      </c>
      <c r="BL236" s="20" t="s">
        <v>310</v>
      </c>
      <c r="BM236" s="218" t="s">
        <v>824</v>
      </c>
    </row>
    <row r="237" s="2" customFormat="1">
      <c r="A237" s="41"/>
      <c r="B237" s="42"/>
      <c r="C237" s="43"/>
      <c r="D237" s="220" t="s">
        <v>145</v>
      </c>
      <c r="E237" s="43"/>
      <c r="F237" s="221" t="s">
        <v>635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145</v>
      </c>
      <c r="AU237" s="20" t="s">
        <v>85</v>
      </c>
    </row>
    <row r="238" s="2" customFormat="1">
      <c r="A238" s="41"/>
      <c r="B238" s="42"/>
      <c r="C238" s="43"/>
      <c r="D238" s="225" t="s">
        <v>146</v>
      </c>
      <c r="E238" s="43"/>
      <c r="F238" s="226" t="s">
        <v>636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146</v>
      </c>
      <c r="AU238" s="20" t="s">
        <v>85</v>
      </c>
    </row>
    <row r="239" s="2" customFormat="1" ht="24.15" customHeight="1">
      <c r="A239" s="41"/>
      <c r="B239" s="42"/>
      <c r="C239" s="264" t="s">
        <v>480</v>
      </c>
      <c r="D239" s="264" t="s">
        <v>263</v>
      </c>
      <c r="E239" s="265" t="s">
        <v>638</v>
      </c>
      <c r="F239" s="266" t="s">
        <v>639</v>
      </c>
      <c r="G239" s="267" t="s">
        <v>305</v>
      </c>
      <c r="H239" s="268">
        <v>2</v>
      </c>
      <c r="I239" s="269"/>
      <c r="J239" s="270">
        <f>ROUND(I239*H239,2)</f>
        <v>0</v>
      </c>
      <c r="K239" s="266" t="s">
        <v>197</v>
      </c>
      <c r="L239" s="271"/>
      <c r="M239" s="272" t="s">
        <v>19</v>
      </c>
      <c r="N239" s="273" t="s">
        <v>46</v>
      </c>
      <c r="O239" s="87"/>
      <c r="P239" s="216">
        <f>O239*H239</f>
        <v>0</v>
      </c>
      <c r="Q239" s="216">
        <v>0.00038000000000000002</v>
      </c>
      <c r="R239" s="216">
        <f>Q239*H239</f>
        <v>0.00076000000000000004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409</v>
      </c>
      <c r="AT239" s="218" t="s">
        <v>263</v>
      </c>
      <c r="AU239" s="218" t="s">
        <v>85</v>
      </c>
      <c r="AY239" s="20" t="s">
        <v>136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310</v>
      </c>
      <c r="BM239" s="218" t="s">
        <v>825</v>
      </c>
    </row>
    <row r="240" s="2" customFormat="1">
      <c r="A240" s="41"/>
      <c r="B240" s="42"/>
      <c r="C240" s="43"/>
      <c r="D240" s="220" t="s">
        <v>145</v>
      </c>
      <c r="E240" s="43"/>
      <c r="F240" s="221" t="s">
        <v>639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145</v>
      </c>
      <c r="AU240" s="20" t="s">
        <v>85</v>
      </c>
    </row>
    <row r="241" s="2" customFormat="1" ht="24.15" customHeight="1">
      <c r="A241" s="41"/>
      <c r="B241" s="42"/>
      <c r="C241" s="207" t="s">
        <v>487</v>
      </c>
      <c r="D241" s="207" t="s">
        <v>139</v>
      </c>
      <c r="E241" s="208" t="s">
        <v>642</v>
      </c>
      <c r="F241" s="209" t="s">
        <v>643</v>
      </c>
      <c r="G241" s="210" t="s">
        <v>214</v>
      </c>
      <c r="H241" s="211">
        <v>0.21199999999999999</v>
      </c>
      <c r="I241" s="212"/>
      <c r="J241" s="213">
        <f>ROUND(I241*H241,2)</f>
        <v>0</v>
      </c>
      <c r="K241" s="209" t="s">
        <v>197</v>
      </c>
      <c r="L241" s="47"/>
      <c r="M241" s="214" t="s">
        <v>19</v>
      </c>
      <c r="N241" s="215" t="s">
        <v>46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310</v>
      </c>
      <c r="AT241" s="218" t="s">
        <v>139</v>
      </c>
      <c r="AU241" s="218" t="s">
        <v>85</v>
      </c>
      <c r="AY241" s="20" t="s">
        <v>136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310</v>
      </c>
      <c r="BM241" s="218" t="s">
        <v>826</v>
      </c>
    </row>
    <row r="242" s="2" customFormat="1">
      <c r="A242" s="41"/>
      <c r="B242" s="42"/>
      <c r="C242" s="43"/>
      <c r="D242" s="220" t="s">
        <v>145</v>
      </c>
      <c r="E242" s="43"/>
      <c r="F242" s="221" t="s">
        <v>645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145</v>
      </c>
      <c r="AU242" s="20" t="s">
        <v>85</v>
      </c>
    </row>
    <row r="243" s="2" customFormat="1">
      <c r="A243" s="41"/>
      <c r="B243" s="42"/>
      <c r="C243" s="43"/>
      <c r="D243" s="225" t="s">
        <v>146</v>
      </c>
      <c r="E243" s="43"/>
      <c r="F243" s="226" t="s">
        <v>646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146</v>
      </c>
      <c r="AU243" s="20" t="s">
        <v>85</v>
      </c>
    </row>
    <row r="244" s="12" customFormat="1" ht="22.8" customHeight="1">
      <c r="A244" s="12"/>
      <c r="B244" s="191"/>
      <c r="C244" s="192"/>
      <c r="D244" s="193" t="s">
        <v>74</v>
      </c>
      <c r="E244" s="205" t="s">
        <v>647</v>
      </c>
      <c r="F244" s="205" t="s">
        <v>648</v>
      </c>
      <c r="G244" s="192"/>
      <c r="H244" s="192"/>
      <c r="I244" s="195"/>
      <c r="J244" s="206">
        <f>BK244</f>
        <v>0</v>
      </c>
      <c r="K244" s="192"/>
      <c r="L244" s="197"/>
      <c r="M244" s="198"/>
      <c r="N244" s="199"/>
      <c r="O244" s="199"/>
      <c r="P244" s="200">
        <f>SUM(P245:P264)</f>
        <v>0</v>
      </c>
      <c r="Q244" s="199"/>
      <c r="R244" s="200">
        <f>SUM(R245:R264)</f>
        <v>0.078902999999999987</v>
      </c>
      <c r="S244" s="199"/>
      <c r="T244" s="201">
        <f>SUM(T245:T264)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2" t="s">
        <v>85</v>
      </c>
      <c r="AT244" s="203" t="s">
        <v>74</v>
      </c>
      <c r="AU244" s="203" t="s">
        <v>83</v>
      </c>
      <c r="AY244" s="202" t="s">
        <v>136</v>
      </c>
      <c r="BK244" s="204">
        <f>SUM(BK245:BK264)</f>
        <v>0</v>
      </c>
    </row>
    <row r="245" s="2" customFormat="1" ht="16.5" customHeight="1">
      <c r="A245" s="41"/>
      <c r="B245" s="42"/>
      <c r="C245" s="207" t="s">
        <v>493</v>
      </c>
      <c r="D245" s="207" t="s">
        <v>139</v>
      </c>
      <c r="E245" s="208" t="s">
        <v>650</v>
      </c>
      <c r="F245" s="209" t="s">
        <v>651</v>
      </c>
      <c r="G245" s="210" t="s">
        <v>222</v>
      </c>
      <c r="H245" s="211">
        <v>3</v>
      </c>
      <c r="I245" s="212"/>
      <c r="J245" s="213">
        <f>ROUND(I245*H245,2)</f>
        <v>0</v>
      </c>
      <c r="K245" s="209" t="s">
        <v>197</v>
      </c>
      <c r="L245" s="47"/>
      <c r="M245" s="214" t="s">
        <v>19</v>
      </c>
      <c r="N245" s="215" t="s">
        <v>46</v>
      </c>
      <c r="O245" s="87"/>
      <c r="P245" s="216">
        <f>O245*H245</f>
        <v>0</v>
      </c>
      <c r="Q245" s="216">
        <v>0.00029999999999999997</v>
      </c>
      <c r="R245" s="216">
        <f>Q245*H245</f>
        <v>0.00089999999999999998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310</v>
      </c>
      <c r="AT245" s="218" t="s">
        <v>139</v>
      </c>
      <c r="AU245" s="218" t="s">
        <v>85</v>
      </c>
      <c r="AY245" s="20" t="s">
        <v>136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83</v>
      </c>
      <c r="BK245" s="219">
        <f>ROUND(I245*H245,2)</f>
        <v>0</v>
      </c>
      <c r="BL245" s="20" t="s">
        <v>310</v>
      </c>
      <c r="BM245" s="218" t="s">
        <v>827</v>
      </c>
    </row>
    <row r="246" s="2" customFormat="1">
      <c r="A246" s="41"/>
      <c r="B246" s="42"/>
      <c r="C246" s="43"/>
      <c r="D246" s="220" t="s">
        <v>145</v>
      </c>
      <c r="E246" s="43"/>
      <c r="F246" s="221" t="s">
        <v>653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145</v>
      </c>
      <c r="AU246" s="20" t="s">
        <v>85</v>
      </c>
    </row>
    <row r="247" s="2" customFormat="1">
      <c r="A247" s="41"/>
      <c r="B247" s="42"/>
      <c r="C247" s="43"/>
      <c r="D247" s="225" t="s">
        <v>146</v>
      </c>
      <c r="E247" s="43"/>
      <c r="F247" s="226" t="s">
        <v>654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146</v>
      </c>
      <c r="AU247" s="20" t="s">
        <v>85</v>
      </c>
    </row>
    <row r="248" s="13" customFormat="1">
      <c r="A248" s="13"/>
      <c r="B248" s="232"/>
      <c r="C248" s="233"/>
      <c r="D248" s="220" t="s">
        <v>201</v>
      </c>
      <c r="E248" s="234" t="s">
        <v>19</v>
      </c>
      <c r="F248" s="235" t="s">
        <v>784</v>
      </c>
      <c r="G248" s="233"/>
      <c r="H248" s="236">
        <v>3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201</v>
      </c>
      <c r="AU248" s="242" t="s">
        <v>85</v>
      </c>
      <c r="AV248" s="13" t="s">
        <v>85</v>
      </c>
      <c r="AW248" s="13" t="s">
        <v>35</v>
      </c>
      <c r="AX248" s="13" t="s">
        <v>83</v>
      </c>
      <c r="AY248" s="242" t="s">
        <v>136</v>
      </c>
    </row>
    <row r="249" s="2" customFormat="1" ht="33" customHeight="1">
      <c r="A249" s="41"/>
      <c r="B249" s="42"/>
      <c r="C249" s="207" t="s">
        <v>501</v>
      </c>
      <c r="D249" s="207" t="s">
        <v>139</v>
      </c>
      <c r="E249" s="208" t="s">
        <v>662</v>
      </c>
      <c r="F249" s="209" t="s">
        <v>663</v>
      </c>
      <c r="G249" s="210" t="s">
        <v>222</v>
      </c>
      <c r="H249" s="211">
        <v>3</v>
      </c>
      <c r="I249" s="212"/>
      <c r="J249" s="213">
        <f>ROUND(I249*H249,2)</f>
        <v>0</v>
      </c>
      <c r="K249" s="209" t="s">
        <v>197</v>
      </c>
      <c r="L249" s="47"/>
      <c r="M249" s="214" t="s">
        <v>19</v>
      </c>
      <c r="N249" s="215" t="s">
        <v>46</v>
      </c>
      <c r="O249" s="87"/>
      <c r="P249" s="216">
        <f>O249*H249</f>
        <v>0</v>
      </c>
      <c r="Q249" s="216">
        <v>0.0060000000000000001</v>
      </c>
      <c r="R249" s="216">
        <f>Q249*H249</f>
        <v>0.018000000000000002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310</v>
      </c>
      <c r="AT249" s="218" t="s">
        <v>139</v>
      </c>
      <c r="AU249" s="218" t="s">
        <v>85</v>
      </c>
      <c r="AY249" s="20" t="s">
        <v>136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83</v>
      </c>
      <c r="BK249" s="219">
        <f>ROUND(I249*H249,2)</f>
        <v>0</v>
      </c>
      <c r="BL249" s="20" t="s">
        <v>310</v>
      </c>
      <c r="BM249" s="218" t="s">
        <v>828</v>
      </c>
    </row>
    <row r="250" s="2" customFormat="1">
      <c r="A250" s="41"/>
      <c r="B250" s="42"/>
      <c r="C250" s="43"/>
      <c r="D250" s="220" t="s">
        <v>145</v>
      </c>
      <c r="E250" s="43"/>
      <c r="F250" s="221" t="s">
        <v>665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145</v>
      </c>
      <c r="AU250" s="20" t="s">
        <v>85</v>
      </c>
    </row>
    <row r="251" s="2" customFormat="1">
      <c r="A251" s="41"/>
      <c r="B251" s="42"/>
      <c r="C251" s="43"/>
      <c r="D251" s="225" t="s">
        <v>146</v>
      </c>
      <c r="E251" s="43"/>
      <c r="F251" s="226" t="s">
        <v>666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146</v>
      </c>
      <c r="AU251" s="20" t="s">
        <v>85</v>
      </c>
    </row>
    <row r="252" s="2" customFormat="1" ht="24.15" customHeight="1">
      <c r="A252" s="41"/>
      <c r="B252" s="42"/>
      <c r="C252" s="264" t="s">
        <v>507</v>
      </c>
      <c r="D252" s="264" t="s">
        <v>263</v>
      </c>
      <c r="E252" s="265" t="s">
        <v>668</v>
      </c>
      <c r="F252" s="266" t="s">
        <v>669</v>
      </c>
      <c r="G252" s="267" t="s">
        <v>222</v>
      </c>
      <c r="H252" s="268">
        <v>3.2999999999999998</v>
      </c>
      <c r="I252" s="269"/>
      <c r="J252" s="270">
        <f>ROUND(I252*H252,2)</f>
        <v>0</v>
      </c>
      <c r="K252" s="266" t="s">
        <v>197</v>
      </c>
      <c r="L252" s="271"/>
      <c r="M252" s="272" t="s">
        <v>19</v>
      </c>
      <c r="N252" s="273" t="s">
        <v>46</v>
      </c>
      <c r="O252" s="87"/>
      <c r="P252" s="216">
        <f>O252*H252</f>
        <v>0</v>
      </c>
      <c r="Q252" s="216">
        <v>0.01771</v>
      </c>
      <c r="R252" s="216">
        <f>Q252*H252</f>
        <v>0.058442999999999995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409</v>
      </c>
      <c r="AT252" s="218" t="s">
        <v>263</v>
      </c>
      <c r="AU252" s="218" t="s">
        <v>85</v>
      </c>
      <c r="AY252" s="20" t="s">
        <v>136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83</v>
      </c>
      <c r="BK252" s="219">
        <f>ROUND(I252*H252,2)</f>
        <v>0</v>
      </c>
      <c r="BL252" s="20" t="s">
        <v>310</v>
      </c>
      <c r="BM252" s="218" t="s">
        <v>829</v>
      </c>
    </row>
    <row r="253" s="2" customFormat="1">
      <c r="A253" s="41"/>
      <c r="B253" s="42"/>
      <c r="C253" s="43"/>
      <c r="D253" s="220" t="s">
        <v>145</v>
      </c>
      <c r="E253" s="43"/>
      <c r="F253" s="221" t="s">
        <v>669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145</v>
      </c>
      <c r="AU253" s="20" t="s">
        <v>85</v>
      </c>
    </row>
    <row r="254" s="13" customFormat="1">
      <c r="A254" s="13"/>
      <c r="B254" s="232"/>
      <c r="C254" s="233"/>
      <c r="D254" s="220" t="s">
        <v>201</v>
      </c>
      <c r="E254" s="234" t="s">
        <v>19</v>
      </c>
      <c r="F254" s="235" t="s">
        <v>830</v>
      </c>
      <c r="G254" s="233"/>
      <c r="H254" s="236">
        <v>3.2999999999999998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201</v>
      </c>
      <c r="AU254" s="242" t="s">
        <v>85</v>
      </c>
      <c r="AV254" s="13" t="s">
        <v>85</v>
      </c>
      <c r="AW254" s="13" t="s">
        <v>35</v>
      </c>
      <c r="AX254" s="13" t="s">
        <v>83</v>
      </c>
      <c r="AY254" s="242" t="s">
        <v>136</v>
      </c>
    </row>
    <row r="255" s="2" customFormat="1" ht="24.15" customHeight="1">
      <c r="A255" s="41"/>
      <c r="B255" s="42"/>
      <c r="C255" s="207" t="s">
        <v>514</v>
      </c>
      <c r="D255" s="207" t="s">
        <v>139</v>
      </c>
      <c r="E255" s="208" t="s">
        <v>679</v>
      </c>
      <c r="F255" s="209" t="s">
        <v>680</v>
      </c>
      <c r="G255" s="210" t="s">
        <v>305</v>
      </c>
      <c r="H255" s="211">
        <v>5</v>
      </c>
      <c r="I255" s="212"/>
      <c r="J255" s="213">
        <f>ROUND(I255*H255,2)</f>
        <v>0</v>
      </c>
      <c r="K255" s="209" t="s">
        <v>197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0.00018000000000000001</v>
      </c>
      <c r="R255" s="216">
        <f>Q255*H255</f>
        <v>0.00090000000000000008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310</v>
      </c>
      <c r="AT255" s="218" t="s">
        <v>139</v>
      </c>
      <c r="AU255" s="218" t="s">
        <v>85</v>
      </c>
      <c r="AY255" s="20" t="s">
        <v>136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310</v>
      </c>
      <c r="BM255" s="218" t="s">
        <v>831</v>
      </c>
    </row>
    <row r="256" s="2" customFormat="1">
      <c r="A256" s="41"/>
      <c r="B256" s="42"/>
      <c r="C256" s="43"/>
      <c r="D256" s="220" t="s">
        <v>145</v>
      </c>
      <c r="E256" s="43"/>
      <c r="F256" s="221" t="s">
        <v>682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145</v>
      </c>
      <c r="AU256" s="20" t="s">
        <v>85</v>
      </c>
    </row>
    <row r="257" s="2" customFormat="1">
      <c r="A257" s="41"/>
      <c r="B257" s="42"/>
      <c r="C257" s="43"/>
      <c r="D257" s="225" t="s">
        <v>146</v>
      </c>
      <c r="E257" s="43"/>
      <c r="F257" s="226" t="s">
        <v>683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146</v>
      </c>
      <c r="AU257" s="20" t="s">
        <v>85</v>
      </c>
    </row>
    <row r="258" s="13" customFormat="1">
      <c r="A258" s="13"/>
      <c r="B258" s="232"/>
      <c r="C258" s="233"/>
      <c r="D258" s="220" t="s">
        <v>201</v>
      </c>
      <c r="E258" s="234" t="s">
        <v>19</v>
      </c>
      <c r="F258" s="235" t="s">
        <v>832</v>
      </c>
      <c r="G258" s="233"/>
      <c r="H258" s="236">
        <v>5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201</v>
      </c>
      <c r="AU258" s="242" t="s">
        <v>85</v>
      </c>
      <c r="AV258" s="13" t="s">
        <v>85</v>
      </c>
      <c r="AW258" s="13" t="s">
        <v>35</v>
      </c>
      <c r="AX258" s="13" t="s">
        <v>83</v>
      </c>
      <c r="AY258" s="242" t="s">
        <v>136</v>
      </c>
    </row>
    <row r="259" s="2" customFormat="1" ht="16.5" customHeight="1">
      <c r="A259" s="41"/>
      <c r="B259" s="42"/>
      <c r="C259" s="264" t="s">
        <v>520</v>
      </c>
      <c r="D259" s="264" t="s">
        <v>263</v>
      </c>
      <c r="E259" s="265" t="s">
        <v>688</v>
      </c>
      <c r="F259" s="266" t="s">
        <v>689</v>
      </c>
      <c r="G259" s="267" t="s">
        <v>305</v>
      </c>
      <c r="H259" s="268">
        <v>5.5</v>
      </c>
      <c r="I259" s="269"/>
      <c r="J259" s="270">
        <f>ROUND(I259*H259,2)</f>
        <v>0</v>
      </c>
      <c r="K259" s="266" t="s">
        <v>197</v>
      </c>
      <c r="L259" s="271"/>
      <c r="M259" s="272" t="s">
        <v>19</v>
      </c>
      <c r="N259" s="273" t="s">
        <v>46</v>
      </c>
      <c r="O259" s="87"/>
      <c r="P259" s="216">
        <f>O259*H259</f>
        <v>0</v>
      </c>
      <c r="Q259" s="216">
        <v>0.00012</v>
      </c>
      <c r="R259" s="216">
        <f>Q259*H259</f>
        <v>0.00066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409</v>
      </c>
      <c r="AT259" s="218" t="s">
        <v>263</v>
      </c>
      <c r="AU259" s="218" t="s">
        <v>85</v>
      </c>
      <c r="AY259" s="20" t="s">
        <v>136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83</v>
      </c>
      <c r="BK259" s="219">
        <f>ROUND(I259*H259,2)</f>
        <v>0</v>
      </c>
      <c r="BL259" s="20" t="s">
        <v>310</v>
      </c>
      <c r="BM259" s="218" t="s">
        <v>833</v>
      </c>
    </row>
    <row r="260" s="2" customFormat="1">
      <c r="A260" s="41"/>
      <c r="B260" s="42"/>
      <c r="C260" s="43"/>
      <c r="D260" s="220" t="s">
        <v>145</v>
      </c>
      <c r="E260" s="43"/>
      <c r="F260" s="221" t="s">
        <v>689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145</v>
      </c>
      <c r="AU260" s="20" t="s">
        <v>85</v>
      </c>
    </row>
    <row r="261" s="13" customFormat="1">
      <c r="A261" s="13"/>
      <c r="B261" s="232"/>
      <c r="C261" s="233"/>
      <c r="D261" s="220" t="s">
        <v>201</v>
      </c>
      <c r="E261" s="234" t="s">
        <v>19</v>
      </c>
      <c r="F261" s="235" t="s">
        <v>834</v>
      </c>
      <c r="G261" s="233"/>
      <c r="H261" s="236">
        <v>5.5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201</v>
      </c>
      <c r="AU261" s="242" t="s">
        <v>85</v>
      </c>
      <c r="AV261" s="13" t="s">
        <v>85</v>
      </c>
      <c r="AW261" s="13" t="s">
        <v>35</v>
      </c>
      <c r="AX261" s="13" t="s">
        <v>83</v>
      </c>
      <c r="AY261" s="242" t="s">
        <v>136</v>
      </c>
    </row>
    <row r="262" s="2" customFormat="1" ht="24.15" customHeight="1">
      <c r="A262" s="41"/>
      <c r="B262" s="42"/>
      <c r="C262" s="207" t="s">
        <v>524</v>
      </c>
      <c r="D262" s="207" t="s">
        <v>139</v>
      </c>
      <c r="E262" s="208" t="s">
        <v>693</v>
      </c>
      <c r="F262" s="209" t="s">
        <v>694</v>
      </c>
      <c r="G262" s="210" t="s">
        <v>214</v>
      </c>
      <c r="H262" s="211">
        <v>0.079000000000000001</v>
      </c>
      <c r="I262" s="212"/>
      <c r="J262" s="213">
        <f>ROUND(I262*H262,2)</f>
        <v>0</v>
      </c>
      <c r="K262" s="209" t="s">
        <v>197</v>
      </c>
      <c r="L262" s="47"/>
      <c r="M262" s="214" t="s">
        <v>19</v>
      </c>
      <c r="N262" s="215" t="s">
        <v>46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310</v>
      </c>
      <c r="AT262" s="218" t="s">
        <v>139</v>
      </c>
      <c r="AU262" s="218" t="s">
        <v>85</v>
      </c>
      <c r="AY262" s="20" t="s">
        <v>136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83</v>
      </c>
      <c r="BK262" s="219">
        <f>ROUND(I262*H262,2)</f>
        <v>0</v>
      </c>
      <c r="BL262" s="20" t="s">
        <v>310</v>
      </c>
      <c r="BM262" s="218" t="s">
        <v>835</v>
      </c>
    </row>
    <row r="263" s="2" customFormat="1">
      <c r="A263" s="41"/>
      <c r="B263" s="42"/>
      <c r="C263" s="43"/>
      <c r="D263" s="220" t="s">
        <v>145</v>
      </c>
      <c r="E263" s="43"/>
      <c r="F263" s="221" t="s">
        <v>696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145</v>
      </c>
      <c r="AU263" s="20" t="s">
        <v>85</v>
      </c>
    </row>
    <row r="264" s="2" customFormat="1">
      <c r="A264" s="41"/>
      <c r="B264" s="42"/>
      <c r="C264" s="43"/>
      <c r="D264" s="225" t="s">
        <v>146</v>
      </c>
      <c r="E264" s="43"/>
      <c r="F264" s="226" t="s">
        <v>697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146</v>
      </c>
      <c r="AU264" s="20" t="s">
        <v>85</v>
      </c>
    </row>
    <row r="265" s="12" customFormat="1" ht="22.8" customHeight="1">
      <c r="A265" s="12"/>
      <c r="B265" s="191"/>
      <c r="C265" s="192"/>
      <c r="D265" s="193" t="s">
        <v>74</v>
      </c>
      <c r="E265" s="205" t="s">
        <v>698</v>
      </c>
      <c r="F265" s="205" t="s">
        <v>699</v>
      </c>
      <c r="G265" s="192"/>
      <c r="H265" s="192"/>
      <c r="I265" s="195"/>
      <c r="J265" s="206">
        <f>BK265</f>
        <v>0</v>
      </c>
      <c r="K265" s="192"/>
      <c r="L265" s="197"/>
      <c r="M265" s="198"/>
      <c r="N265" s="199"/>
      <c r="O265" s="199"/>
      <c r="P265" s="200">
        <f>SUM(P266:P284)</f>
        <v>0</v>
      </c>
      <c r="Q265" s="199"/>
      <c r="R265" s="200">
        <f>SUM(R266:R284)</f>
        <v>0.42853045000000001</v>
      </c>
      <c r="S265" s="199"/>
      <c r="T265" s="201">
        <f>SUM(T266:T284)</f>
        <v>0.13054570000000002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2" t="s">
        <v>85</v>
      </c>
      <c r="AT265" s="203" t="s">
        <v>74</v>
      </c>
      <c r="AU265" s="203" t="s">
        <v>83</v>
      </c>
      <c r="AY265" s="202" t="s">
        <v>136</v>
      </c>
      <c r="BK265" s="204">
        <f>SUM(BK266:BK284)</f>
        <v>0</v>
      </c>
    </row>
    <row r="266" s="2" customFormat="1" ht="24.15" customHeight="1">
      <c r="A266" s="41"/>
      <c r="B266" s="42"/>
      <c r="C266" s="207" t="s">
        <v>532</v>
      </c>
      <c r="D266" s="207" t="s">
        <v>139</v>
      </c>
      <c r="E266" s="208" t="s">
        <v>701</v>
      </c>
      <c r="F266" s="209" t="s">
        <v>702</v>
      </c>
      <c r="G266" s="210" t="s">
        <v>222</v>
      </c>
      <c r="H266" s="211">
        <v>283.79500000000002</v>
      </c>
      <c r="I266" s="212"/>
      <c r="J266" s="213">
        <f>ROUND(I266*H266,2)</f>
        <v>0</v>
      </c>
      <c r="K266" s="209" t="s">
        <v>197</v>
      </c>
      <c r="L266" s="47"/>
      <c r="M266" s="214" t="s">
        <v>19</v>
      </c>
      <c r="N266" s="215" t="s">
        <v>46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0.00014999999999999999</v>
      </c>
      <c r="T266" s="217">
        <f>S266*H266</f>
        <v>0.042569249999999996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310</v>
      </c>
      <c r="AT266" s="218" t="s">
        <v>139</v>
      </c>
      <c r="AU266" s="218" t="s">
        <v>85</v>
      </c>
      <c r="AY266" s="20" t="s">
        <v>136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83</v>
      </c>
      <c r="BK266" s="219">
        <f>ROUND(I266*H266,2)</f>
        <v>0</v>
      </c>
      <c r="BL266" s="20" t="s">
        <v>310</v>
      </c>
      <c r="BM266" s="218" t="s">
        <v>836</v>
      </c>
    </row>
    <row r="267" s="2" customFormat="1">
      <c r="A267" s="41"/>
      <c r="B267" s="42"/>
      <c r="C267" s="43"/>
      <c r="D267" s="220" t="s">
        <v>145</v>
      </c>
      <c r="E267" s="43"/>
      <c r="F267" s="221" t="s">
        <v>704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145</v>
      </c>
      <c r="AU267" s="20" t="s">
        <v>85</v>
      </c>
    </row>
    <row r="268" s="2" customFormat="1">
      <c r="A268" s="41"/>
      <c r="B268" s="42"/>
      <c r="C268" s="43"/>
      <c r="D268" s="225" t="s">
        <v>146</v>
      </c>
      <c r="E268" s="43"/>
      <c r="F268" s="226" t="s">
        <v>705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146</v>
      </c>
      <c r="AU268" s="20" t="s">
        <v>85</v>
      </c>
    </row>
    <row r="269" s="13" customFormat="1">
      <c r="A269" s="13"/>
      <c r="B269" s="232"/>
      <c r="C269" s="233"/>
      <c r="D269" s="220" t="s">
        <v>201</v>
      </c>
      <c r="E269" s="234" t="s">
        <v>19</v>
      </c>
      <c r="F269" s="235" t="s">
        <v>837</v>
      </c>
      <c r="G269" s="233"/>
      <c r="H269" s="236">
        <v>283.79500000000002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201</v>
      </c>
      <c r="AU269" s="242" t="s">
        <v>85</v>
      </c>
      <c r="AV269" s="13" t="s">
        <v>85</v>
      </c>
      <c r="AW269" s="13" t="s">
        <v>35</v>
      </c>
      <c r="AX269" s="13" t="s">
        <v>83</v>
      </c>
      <c r="AY269" s="242" t="s">
        <v>136</v>
      </c>
    </row>
    <row r="270" s="2" customFormat="1" ht="21.75" customHeight="1">
      <c r="A270" s="41"/>
      <c r="B270" s="42"/>
      <c r="C270" s="207" t="s">
        <v>538</v>
      </c>
      <c r="D270" s="207" t="s">
        <v>139</v>
      </c>
      <c r="E270" s="208" t="s">
        <v>707</v>
      </c>
      <c r="F270" s="209" t="s">
        <v>708</v>
      </c>
      <c r="G270" s="210" t="s">
        <v>222</v>
      </c>
      <c r="H270" s="211">
        <v>283.79500000000002</v>
      </c>
      <c r="I270" s="212"/>
      <c r="J270" s="213">
        <f>ROUND(I270*H270,2)</f>
        <v>0</v>
      </c>
      <c r="K270" s="209" t="s">
        <v>197</v>
      </c>
      <c r="L270" s="47"/>
      <c r="M270" s="214" t="s">
        <v>19</v>
      </c>
      <c r="N270" s="215" t="s">
        <v>46</v>
      </c>
      <c r="O270" s="87"/>
      <c r="P270" s="216">
        <f>O270*H270</f>
        <v>0</v>
      </c>
      <c r="Q270" s="216">
        <v>0.001</v>
      </c>
      <c r="R270" s="216">
        <f>Q270*H270</f>
        <v>0.28379500000000002</v>
      </c>
      <c r="S270" s="216">
        <v>0.00031</v>
      </c>
      <c r="T270" s="217">
        <f>S270*H270</f>
        <v>0.087976450000000012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310</v>
      </c>
      <c r="AT270" s="218" t="s">
        <v>139</v>
      </c>
      <c r="AU270" s="218" t="s">
        <v>85</v>
      </c>
      <c r="AY270" s="20" t="s">
        <v>136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83</v>
      </c>
      <c r="BK270" s="219">
        <f>ROUND(I270*H270,2)</f>
        <v>0</v>
      </c>
      <c r="BL270" s="20" t="s">
        <v>310</v>
      </c>
      <c r="BM270" s="218" t="s">
        <v>838</v>
      </c>
    </row>
    <row r="271" s="2" customFormat="1">
      <c r="A271" s="41"/>
      <c r="B271" s="42"/>
      <c r="C271" s="43"/>
      <c r="D271" s="220" t="s">
        <v>145</v>
      </c>
      <c r="E271" s="43"/>
      <c r="F271" s="221" t="s">
        <v>710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145</v>
      </c>
      <c r="AU271" s="20" t="s">
        <v>85</v>
      </c>
    </row>
    <row r="272" s="2" customFormat="1">
      <c r="A272" s="41"/>
      <c r="B272" s="42"/>
      <c r="C272" s="43"/>
      <c r="D272" s="225" t="s">
        <v>146</v>
      </c>
      <c r="E272" s="43"/>
      <c r="F272" s="226" t="s">
        <v>711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146</v>
      </c>
      <c r="AU272" s="20" t="s">
        <v>85</v>
      </c>
    </row>
    <row r="273" s="2" customFormat="1" ht="24.15" customHeight="1">
      <c r="A273" s="41"/>
      <c r="B273" s="42"/>
      <c r="C273" s="207" t="s">
        <v>542</v>
      </c>
      <c r="D273" s="207" t="s">
        <v>139</v>
      </c>
      <c r="E273" s="208" t="s">
        <v>714</v>
      </c>
      <c r="F273" s="209" t="s">
        <v>715</v>
      </c>
      <c r="G273" s="210" t="s">
        <v>222</v>
      </c>
      <c r="H273" s="211">
        <v>283.79500000000002</v>
      </c>
      <c r="I273" s="212"/>
      <c r="J273" s="213">
        <f>ROUND(I273*H273,2)</f>
        <v>0</v>
      </c>
      <c r="K273" s="209" t="s">
        <v>197</v>
      </c>
      <c r="L273" s="47"/>
      <c r="M273" s="214" t="s">
        <v>19</v>
      </c>
      <c r="N273" s="215" t="s">
        <v>46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310</v>
      </c>
      <c r="AT273" s="218" t="s">
        <v>139</v>
      </c>
      <c r="AU273" s="218" t="s">
        <v>85</v>
      </c>
      <c r="AY273" s="20" t="s">
        <v>136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83</v>
      </c>
      <c r="BK273" s="219">
        <f>ROUND(I273*H273,2)</f>
        <v>0</v>
      </c>
      <c r="BL273" s="20" t="s">
        <v>310</v>
      </c>
      <c r="BM273" s="218" t="s">
        <v>839</v>
      </c>
    </row>
    <row r="274" s="2" customFormat="1">
      <c r="A274" s="41"/>
      <c r="B274" s="42"/>
      <c r="C274" s="43"/>
      <c r="D274" s="220" t="s">
        <v>145</v>
      </c>
      <c r="E274" s="43"/>
      <c r="F274" s="221" t="s">
        <v>717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145</v>
      </c>
      <c r="AU274" s="20" t="s">
        <v>85</v>
      </c>
    </row>
    <row r="275" s="2" customFormat="1">
      <c r="A275" s="41"/>
      <c r="B275" s="42"/>
      <c r="C275" s="43"/>
      <c r="D275" s="225" t="s">
        <v>146</v>
      </c>
      <c r="E275" s="43"/>
      <c r="F275" s="226" t="s">
        <v>718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146</v>
      </c>
      <c r="AU275" s="20" t="s">
        <v>85</v>
      </c>
    </row>
    <row r="276" s="2" customFormat="1" ht="33" customHeight="1">
      <c r="A276" s="41"/>
      <c r="B276" s="42"/>
      <c r="C276" s="207" t="s">
        <v>546</v>
      </c>
      <c r="D276" s="207" t="s">
        <v>139</v>
      </c>
      <c r="E276" s="208" t="s">
        <v>720</v>
      </c>
      <c r="F276" s="209" t="s">
        <v>721</v>
      </c>
      <c r="G276" s="210" t="s">
        <v>222</v>
      </c>
      <c r="H276" s="211">
        <v>283.79500000000002</v>
      </c>
      <c r="I276" s="212"/>
      <c r="J276" s="213">
        <f>ROUND(I276*H276,2)</f>
        <v>0</v>
      </c>
      <c r="K276" s="209" t="s">
        <v>197</v>
      </c>
      <c r="L276" s="47"/>
      <c r="M276" s="214" t="s">
        <v>19</v>
      </c>
      <c r="N276" s="215" t="s">
        <v>46</v>
      </c>
      <c r="O276" s="87"/>
      <c r="P276" s="216">
        <f>O276*H276</f>
        <v>0</v>
      </c>
      <c r="Q276" s="216">
        <v>0.00021000000000000001</v>
      </c>
      <c r="R276" s="216">
        <f>Q276*H276</f>
        <v>0.059596950000000003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310</v>
      </c>
      <c r="AT276" s="218" t="s">
        <v>139</v>
      </c>
      <c r="AU276" s="218" t="s">
        <v>85</v>
      </c>
      <c r="AY276" s="20" t="s">
        <v>136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310</v>
      </c>
      <c r="BM276" s="218" t="s">
        <v>840</v>
      </c>
    </row>
    <row r="277" s="2" customFormat="1">
      <c r="A277" s="41"/>
      <c r="B277" s="42"/>
      <c r="C277" s="43"/>
      <c r="D277" s="220" t="s">
        <v>145</v>
      </c>
      <c r="E277" s="43"/>
      <c r="F277" s="221" t="s">
        <v>723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145</v>
      </c>
      <c r="AU277" s="20" t="s">
        <v>85</v>
      </c>
    </row>
    <row r="278" s="2" customFormat="1">
      <c r="A278" s="41"/>
      <c r="B278" s="42"/>
      <c r="C278" s="43"/>
      <c r="D278" s="225" t="s">
        <v>146</v>
      </c>
      <c r="E278" s="43"/>
      <c r="F278" s="226" t="s">
        <v>724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146</v>
      </c>
      <c r="AU278" s="20" t="s">
        <v>85</v>
      </c>
    </row>
    <row r="279" s="2" customFormat="1" ht="33" customHeight="1">
      <c r="A279" s="41"/>
      <c r="B279" s="42"/>
      <c r="C279" s="207" t="s">
        <v>554</v>
      </c>
      <c r="D279" s="207" t="s">
        <v>139</v>
      </c>
      <c r="E279" s="208" t="s">
        <v>728</v>
      </c>
      <c r="F279" s="209" t="s">
        <v>729</v>
      </c>
      <c r="G279" s="210" t="s">
        <v>222</v>
      </c>
      <c r="H279" s="211">
        <v>283.79500000000002</v>
      </c>
      <c r="I279" s="212"/>
      <c r="J279" s="213">
        <f>ROUND(I279*H279,2)</f>
        <v>0</v>
      </c>
      <c r="K279" s="209" t="s">
        <v>197</v>
      </c>
      <c r="L279" s="47"/>
      <c r="M279" s="214" t="s">
        <v>19</v>
      </c>
      <c r="N279" s="215" t="s">
        <v>46</v>
      </c>
      <c r="O279" s="87"/>
      <c r="P279" s="216">
        <f>O279*H279</f>
        <v>0</v>
      </c>
      <c r="Q279" s="216">
        <v>0.00029</v>
      </c>
      <c r="R279" s="216">
        <f>Q279*H279</f>
        <v>0.08230055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310</v>
      </c>
      <c r="AT279" s="218" t="s">
        <v>139</v>
      </c>
      <c r="AU279" s="218" t="s">
        <v>85</v>
      </c>
      <c r="AY279" s="20" t="s">
        <v>136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310</v>
      </c>
      <c r="BM279" s="218" t="s">
        <v>841</v>
      </c>
    </row>
    <row r="280" s="2" customFormat="1">
      <c r="A280" s="41"/>
      <c r="B280" s="42"/>
      <c r="C280" s="43"/>
      <c r="D280" s="220" t="s">
        <v>145</v>
      </c>
      <c r="E280" s="43"/>
      <c r="F280" s="221" t="s">
        <v>731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145</v>
      </c>
      <c r="AU280" s="20" t="s">
        <v>85</v>
      </c>
    </row>
    <row r="281" s="2" customFormat="1">
      <c r="A281" s="41"/>
      <c r="B281" s="42"/>
      <c r="C281" s="43"/>
      <c r="D281" s="225" t="s">
        <v>146</v>
      </c>
      <c r="E281" s="43"/>
      <c r="F281" s="226" t="s">
        <v>732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146</v>
      </c>
      <c r="AU281" s="20" t="s">
        <v>85</v>
      </c>
    </row>
    <row r="282" s="2" customFormat="1" ht="33" customHeight="1">
      <c r="A282" s="41"/>
      <c r="B282" s="42"/>
      <c r="C282" s="207" t="s">
        <v>561</v>
      </c>
      <c r="D282" s="207" t="s">
        <v>139</v>
      </c>
      <c r="E282" s="208" t="s">
        <v>734</v>
      </c>
      <c r="F282" s="209" t="s">
        <v>735</v>
      </c>
      <c r="G282" s="210" t="s">
        <v>222</v>
      </c>
      <c r="H282" s="211">
        <v>283.79500000000002</v>
      </c>
      <c r="I282" s="212"/>
      <c r="J282" s="213">
        <f>ROUND(I282*H282,2)</f>
        <v>0</v>
      </c>
      <c r="K282" s="209" t="s">
        <v>197</v>
      </c>
      <c r="L282" s="47"/>
      <c r="M282" s="214" t="s">
        <v>19</v>
      </c>
      <c r="N282" s="215" t="s">
        <v>46</v>
      </c>
      <c r="O282" s="87"/>
      <c r="P282" s="216">
        <f>O282*H282</f>
        <v>0</v>
      </c>
      <c r="Q282" s="216">
        <v>1.0000000000000001E-05</v>
      </c>
      <c r="R282" s="216">
        <f>Q282*H282</f>
        <v>0.0028379500000000005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310</v>
      </c>
      <c r="AT282" s="218" t="s">
        <v>139</v>
      </c>
      <c r="AU282" s="218" t="s">
        <v>85</v>
      </c>
      <c r="AY282" s="20" t="s">
        <v>136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83</v>
      </c>
      <c r="BK282" s="219">
        <f>ROUND(I282*H282,2)</f>
        <v>0</v>
      </c>
      <c r="BL282" s="20" t="s">
        <v>310</v>
      </c>
      <c r="BM282" s="218" t="s">
        <v>842</v>
      </c>
    </row>
    <row r="283" s="2" customFormat="1">
      <c r="A283" s="41"/>
      <c r="B283" s="42"/>
      <c r="C283" s="43"/>
      <c r="D283" s="220" t="s">
        <v>145</v>
      </c>
      <c r="E283" s="43"/>
      <c r="F283" s="221" t="s">
        <v>737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145</v>
      </c>
      <c r="AU283" s="20" t="s">
        <v>85</v>
      </c>
    </row>
    <row r="284" s="2" customFormat="1">
      <c r="A284" s="41"/>
      <c r="B284" s="42"/>
      <c r="C284" s="43"/>
      <c r="D284" s="225" t="s">
        <v>146</v>
      </c>
      <c r="E284" s="43"/>
      <c r="F284" s="226" t="s">
        <v>738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146</v>
      </c>
      <c r="AU284" s="20" t="s">
        <v>85</v>
      </c>
    </row>
    <row r="285" s="12" customFormat="1" ht="22.8" customHeight="1">
      <c r="A285" s="12"/>
      <c r="B285" s="191"/>
      <c r="C285" s="192"/>
      <c r="D285" s="193" t="s">
        <v>74</v>
      </c>
      <c r="E285" s="205" t="s">
        <v>739</v>
      </c>
      <c r="F285" s="205" t="s">
        <v>740</v>
      </c>
      <c r="G285" s="192"/>
      <c r="H285" s="192"/>
      <c r="I285" s="195"/>
      <c r="J285" s="206">
        <f>BK285</f>
        <v>0</v>
      </c>
      <c r="K285" s="192"/>
      <c r="L285" s="197"/>
      <c r="M285" s="198"/>
      <c r="N285" s="199"/>
      <c r="O285" s="199"/>
      <c r="P285" s="200">
        <f>SUM(P286:P295)</f>
        <v>0</v>
      </c>
      <c r="Q285" s="199"/>
      <c r="R285" s="200">
        <f>SUM(R286:R295)</f>
        <v>0.038190000000000002</v>
      </c>
      <c r="S285" s="199"/>
      <c r="T285" s="201">
        <f>SUM(T286:T295)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2" t="s">
        <v>85</v>
      </c>
      <c r="AT285" s="203" t="s">
        <v>74</v>
      </c>
      <c r="AU285" s="203" t="s">
        <v>83</v>
      </c>
      <c r="AY285" s="202" t="s">
        <v>136</v>
      </c>
      <c r="BK285" s="204">
        <f>SUM(BK286:BK295)</f>
        <v>0</v>
      </c>
    </row>
    <row r="286" s="2" customFormat="1" ht="21.75" customHeight="1">
      <c r="A286" s="41"/>
      <c r="B286" s="42"/>
      <c r="C286" s="207" t="s">
        <v>569</v>
      </c>
      <c r="D286" s="207" t="s">
        <v>139</v>
      </c>
      <c r="E286" s="208" t="s">
        <v>742</v>
      </c>
      <c r="F286" s="209" t="s">
        <v>743</v>
      </c>
      <c r="G286" s="210" t="s">
        <v>258</v>
      </c>
      <c r="H286" s="211">
        <v>3</v>
      </c>
      <c r="I286" s="212"/>
      <c r="J286" s="213">
        <f>ROUND(I286*H286,2)</f>
        <v>0</v>
      </c>
      <c r="K286" s="209" t="s">
        <v>197</v>
      </c>
      <c r="L286" s="47"/>
      <c r="M286" s="214" t="s">
        <v>19</v>
      </c>
      <c r="N286" s="215" t="s">
        <v>46</v>
      </c>
      <c r="O286" s="87"/>
      <c r="P286" s="216">
        <f>O286*H286</f>
        <v>0</v>
      </c>
      <c r="Q286" s="216">
        <v>0</v>
      </c>
      <c r="R286" s="216">
        <f>Q286*H286</f>
        <v>0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310</v>
      </c>
      <c r="AT286" s="218" t="s">
        <v>139</v>
      </c>
      <c r="AU286" s="218" t="s">
        <v>85</v>
      </c>
      <c r="AY286" s="20" t="s">
        <v>136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83</v>
      </c>
      <c r="BK286" s="219">
        <f>ROUND(I286*H286,2)</f>
        <v>0</v>
      </c>
      <c r="BL286" s="20" t="s">
        <v>310</v>
      </c>
      <c r="BM286" s="218" t="s">
        <v>843</v>
      </c>
    </row>
    <row r="287" s="2" customFormat="1">
      <c r="A287" s="41"/>
      <c r="B287" s="42"/>
      <c r="C287" s="43"/>
      <c r="D287" s="220" t="s">
        <v>145</v>
      </c>
      <c r="E287" s="43"/>
      <c r="F287" s="221" t="s">
        <v>745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145</v>
      </c>
      <c r="AU287" s="20" t="s">
        <v>85</v>
      </c>
    </row>
    <row r="288" s="2" customFormat="1">
      <c r="A288" s="41"/>
      <c r="B288" s="42"/>
      <c r="C288" s="43"/>
      <c r="D288" s="225" t="s">
        <v>146</v>
      </c>
      <c r="E288" s="43"/>
      <c r="F288" s="226" t="s">
        <v>746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146</v>
      </c>
      <c r="AU288" s="20" t="s">
        <v>85</v>
      </c>
    </row>
    <row r="289" s="2" customFormat="1" ht="21.75" customHeight="1">
      <c r="A289" s="41"/>
      <c r="B289" s="42"/>
      <c r="C289" s="264" t="s">
        <v>577</v>
      </c>
      <c r="D289" s="264" t="s">
        <v>263</v>
      </c>
      <c r="E289" s="265" t="s">
        <v>748</v>
      </c>
      <c r="F289" s="266" t="s">
        <v>749</v>
      </c>
      <c r="G289" s="267" t="s">
        <v>258</v>
      </c>
      <c r="H289" s="268">
        <v>3</v>
      </c>
      <c r="I289" s="269"/>
      <c r="J289" s="270">
        <f>ROUND(I289*H289,2)</f>
        <v>0</v>
      </c>
      <c r="K289" s="266" t="s">
        <v>19</v>
      </c>
      <c r="L289" s="271"/>
      <c r="M289" s="272" t="s">
        <v>19</v>
      </c>
      <c r="N289" s="273" t="s">
        <v>46</v>
      </c>
      <c r="O289" s="87"/>
      <c r="P289" s="216">
        <f>O289*H289</f>
        <v>0</v>
      </c>
      <c r="Q289" s="216">
        <v>0.01273</v>
      </c>
      <c r="R289" s="216">
        <f>Q289*H289</f>
        <v>0.038190000000000002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409</v>
      </c>
      <c r="AT289" s="218" t="s">
        <v>263</v>
      </c>
      <c r="AU289" s="218" t="s">
        <v>85</v>
      </c>
      <c r="AY289" s="20" t="s">
        <v>136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310</v>
      </c>
      <c r="BM289" s="218" t="s">
        <v>844</v>
      </c>
    </row>
    <row r="290" s="2" customFormat="1">
      <c r="A290" s="41"/>
      <c r="B290" s="42"/>
      <c r="C290" s="43"/>
      <c r="D290" s="220" t="s">
        <v>145</v>
      </c>
      <c r="E290" s="43"/>
      <c r="F290" s="221" t="s">
        <v>749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145</v>
      </c>
      <c r="AU290" s="20" t="s">
        <v>85</v>
      </c>
    </row>
    <row r="291" s="2" customFormat="1" ht="16.5" customHeight="1">
      <c r="A291" s="41"/>
      <c r="B291" s="42"/>
      <c r="C291" s="207" t="s">
        <v>585</v>
      </c>
      <c r="D291" s="207" t="s">
        <v>139</v>
      </c>
      <c r="E291" s="208" t="s">
        <v>752</v>
      </c>
      <c r="F291" s="209" t="s">
        <v>753</v>
      </c>
      <c r="G291" s="210" t="s">
        <v>754</v>
      </c>
      <c r="H291" s="211">
        <v>3</v>
      </c>
      <c r="I291" s="212"/>
      <c r="J291" s="213">
        <f>ROUND(I291*H291,2)</f>
        <v>0</v>
      </c>
      <c r="K291" s="209" t="s">
        <v>19</v>
      </c>
      <c r="L291" s="47"/>
      <c r="M291" s="214" t="s">
        <v>19</v>
      </c>
      <c r="N291" s="215" t="s">
        <v>46</v>
      </c>
      <c r="O291" s="87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310</v>
      </c>
      <c r="AT291" s="218" t="s">
        <v>139</v>
      </c>
      <c r="AU291" s="218" t="s">
        <v>85</v>
      </c>
      <c r="AY291" s="20" t="s">
        <v>136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310</v>
      </c>
      <c r="BM291" s="218" t="s">
        <v>845</v>
      </c>
    </row>
    <row r="292" s="2" customFormat="1">
      <c r="A292" s="41"/>
      <c r="B292" s="42"/>
      <c r="C292" s="43"/>
      <c r="D292" s="220" t="s">
        <v>145</v>
      </c>
      <c r="E292" s="43"/>
      <c r="F292" s="221" t="s">
        <v>753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145</v>
      </c>
      <c r="AU292" s="20" t="s">
        <v>85</v>
      </c>
    </row>
    <row r="293" s="2" customFormat="1" ht="24.15" customHeight="1">
      <c r="A293" s="41"/>
      <c r="B293" s="42"/>
      <c r="C293" s="207" t="s">
        <v>592</v>
      </c>
      <c r="D293" s="207" t="s">
        <v>139</v>
      </c>
      <c r="E293" s="208" t="s">
        <v>757</v>
      </c>
      <c r="F293" s="209" t="s">
        <v>758</v>
      </c>
      <c r="G293" s="210" t="s">
        <v>214</v>
      </c>
      <c r="H293" s="211">
        <v>0.037999999999999999</v>
      </c>
      <c r="I293" s="212"/>
      <c r="J293" s="213">
        <f>ROUND(I293*H293,2)</f>
        <v>0</v>
      </c>
      <c r="K293" s="209" t="s">
        <v>197</v>
      </c>
      <c r="L293" s="47"/>
      <c r="M293" s="214" t="s">
        <v>19</v>
      </c>
      <c r="N293" s="215" t="s">
        <v>46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310</v>
      </c>
      <c r="AT293" s="218" t="s">
        <v>139</v>
      </c>
      <c r="AU293" s="218" t="s">
        <v>85</v>
      </c>
      <c r="AY293" s="20" t="s">
        <v>136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83</v>
      </c>
      <c r="BK293" s="219">
        <f>ROUND(I293*H293,2)</f>
        <v>0</v>
      </c>
      <c r="BL293" s="20" t="s">
        <v>310</v>
      </c>
      <c r="BM293" s="218" t="s">
        <v>846</v>
      </c>
    </row>
    <row r="294" s="2" customFormat="1">
      <c r="A294" s="41"/>
      <c r="B294" s="42"/>
      <c r="C294" s="43"/>
      <c r="D294" s="220" t="s">
        <v>145</v>
      </c>
      <c r="E294" s="43"/>
      <c r="F294" s="221" t="s">
        <v>760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145</v>
      </c>
      <c r="AU294" s="20" t="s">
        <v>85</v>
      </c>
    </row>
    <row r="295" s="2" customFormat="1">
      <c r="A295" s="41"/>
      <c r="B295" s="42"/>
      <c r="C295" s="43"/>
      <c r="D295" s="225" t="s">
        <v>146</v>
      </c>
      <c r="E295" s="43"/>
      <c r="F295" s="226" t="s">
        <v>761</v>
      </c>
      <c r="G295" s="43"/>
      <c r="H295" s="43"/>
      <c r="I295" s="222"/>
      <c r="J295" s="43"/>
      <c r="K295" s="43"/>
      <c r="L295" s="47"/>
      <c r="M295" s="228"/>
      <c r="N295" s="229"/>
      <c r="O295" s="230"/>
      <c r="P295" s="230"/>
      <c r="Q295" s="230"/>
      <c r="R295" s="230"/>
      <c r="S295" s="230"/>
      <c r="T295" s="23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146</v>
      </c>
      <c r="AU295" s="20" t="s">
        <v>85</v>
      </c>
    </row>
    <row r="296" s="2" customFormat="1" ht="6.96" customHeight="1">
      <c r="A296" s="41"/>
      <c r="B296" s="62"/>
      <c r="C296" s="63"/>
      <c r="D296" s="63"/>
      <c r="E296" s="63"/>
      <c r="F296" s="63"/>
      <c r="G296" s="63"/>
      <c r="H296" s="63"/>
      <c r="I296" s="63"/>
      <c r="J296" s="63"/>
      <c r="K296" s="63"/>
      <c r="L296" s="47"/>
      <c r="M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</sheetData>
  <sheetProtection sheet="1" autoFilter="0" formatColumns="0" formatRows="0" objects="1" scenarios="1" spinCount="100000" saltValue="f6d9jPjD9KEjFHm55GeSOS7urhaohoDjWWxnXSpcNDNFxTG/j15ZI+TxJcUZeeBllHoUo+wL3fWRS3chKTKoOg==" hashValue="lTZ0bKFjR+ScYg+IUvGWA3iGRPAodFHFCARvoJvO0OuZblhYNMmZyyWGpVPl7qqUVVpNkUiW2uDL03h2KFB4NQ==" algorithmName="SHA-512" password="CC2B"/>
  <autoFilter ref="C95:K295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1" r:id="rId1" display="https://podminky.urs.cz/item/CS_URS_2026_01/342241162"/>
    <hyperlink ref="F105" r:id="rId2" display="https://podminky.urs.cz/item/CS_URS_2026_01/317168012"/>
    <hyperlink ref="F109" r:id="rId3" display="https://podminky.urs.cz/item/CS_URS_2026_01/612321141"/>
    <hyperlink ref="F113" r:id="rId4" display="https://podminky.urs.cz/item/CS_URS_2026_01/612325421"/>
    <hyperlink ref="F117" r:id="rId5" display="https://podminky.urs.cz/item/CS_URS_2026_01/642944121"/>
    <hyperlink ref="F124" r:id="rId6" display="https://podminky.urs.cz/item/CS_URS_2026_01/962081131"/>
    <hyperlink ref="F128" r:id="rId7" display="https://podminky.urs.cz/item/CS_URS_2026_01/968072455"/>
    <hyperlink ref="F132" r:id="rId8" display="https://podminky.urs.cz/item/CS_URS_2026_01/978059541"/>
    <hyperlink ref="F137" r:id="rId9" display="https://podminky.urs.cz/item/CS_URS_2026_01/997013114"/>
    <hyperlink ref="F140" r:id="rId10" display="https://podminky.urs.cz/item/CS_URS_2026_01/997013501"/>
    <hyperlink ref="F143" r:id="rId11" display="https://podminky.urs.cz/item/CS_URS_2026_01/997013509"/>
    <hyperlink ref="F147" r:id="rId12" display="https://podminky.urs.cz/item/CS_URS_2026_01/997013609"/>
    <hyperlink ref="F151" r:id="rId13" display="https://podminky.urs.cz/item/CS_URS_2026_01/998018002"/>
    <hyperlink ref="F156" r:id="rId14" display="https://podminky.urs.cz/item/CS_URS_2026_01/721170972"/>
    <hyperlink ref="F159" r:id="rId15" display="https://podminky.urs.cz/item/CS_URS_2026_01/721171913"/>
    <hyperlink ref="F163" r:id="rId16" display="https://podminky.urs.cz/item/CS_URS_2026_01/722170942"/>
    <hyperlink ref="F166" r:id="rId17" display="https://podminky.urs.cz/item/CS_URS_2026_01/722171913"/>
    <hyperlink ref="F169" r:id="rId18" display="https://podminky.urs.cz/item/CS_URS_2026_01/722171933"/>
    <hyperlink ref="F174" r:id="rId19" display="https://podminky.urs.cz/item/CS_URS_2026_01/998722122"/>
    <hyperlink ref="F178" r:id="rId20" display="https://podminky.urs.cz/item/CS_URS_2026_01/725210821"/>
    <hyperlink ref="F181" r:id="rId21" display="https://podminky.urs.cz/item/CS_URS_2026_01/725211602"/>
    <hyperlink ref="F184" r:id="rId22" display="https://podminky.urs.cz/item/CS_URS_2026_01/725822611"/>
    <hyperlink ref="F187" r:id="rId23" display="https://podminky.urs.cz/item/CS_URS_2026_01/725861102"/>
    <hyperlink ref="F190" r:id="rId24" display="https://podminky.urs.cz/item/CS_URS_2026_01/998725122"/>
    <hyperlink ref="F194" r:id="rId25" display="https://podminky.urs.cz/item/CS_URS_2026_01/762511284"/>
    <hyperlink ref="F198" r:id="rId26" display="https://podminky.urs.cz/item/CS_URS_2026_01/762595001"/>
    <hyperlink ref="F201" r:id="rId27" display="https://podminky.urs.cz/item/CS_URS_2026_01/998762122"/>
    <hyperlink ref="F205" r:id="rId28" display="https://podminky.urs.cz/item/CS_URS_2026_01/766660001"/>
    <hyperlink ref="F210" r:id="rId29" display="https://podminky.urs.cz/item/CS_URS_2026_01/998766122"/>
    <hyperlink ref="F214" r:id="rId30" display="https://podminky.urs.cz/item/CS_URS_2026_01/775511800"/>
    <hyperlink ref="F218" r:id="rId31" display="https://podminky.urs.cz/item/CS_URS_2026_01/776991821"/>
    <hyperlink ref="F222" r:id="rId32" display="https://podminky.urs.cz/item/CS_URS_2026_01/776201812"/>
    <hyperlink ref="F225" r:id="rId33" display="https://podminky.urs.cz/item/CS_URS_2026_01/776241111"/>
    <hyperlink ref="F231" r:id="rId34" display="https://podminky.urs.cz/item/CS_URS_2026_01/776411111"/>
    <hyperlink ref="F238" r:id="rId35" display="https://podminky.urs.cz/item/CS_URS_2026_01/776421312"/>
    <hyperlink ref="F243" r:id="rId36" display="https://podminky.urs.cz/item/CS_URS_2026_01/998776122"/>
    <hyperlink ref="F247" r:id="rId37" display="https://podminky.urs.cz/item/CS_URS_2026_01/781121011"/>
    <hyperlink ref="F251" r:id="rId38" display="https://podminky.urs.cz/item/CS_URS_2026_01/781472216"/>
    <hyperlink ref="F257" r:id="rId39" display="https://podminky.urs.cz/item/CS_URS_2026_01/781492251"/>
    <hyperlink ref="F264" r:id="rId40" display="https://podminky.urs.cz/item/CS_URS_2026_01/998781122"/>
    <hyperlink ref="F268" r:id="rId41" display="https://podminky.urs.cz/item/CS_URS_2026_01/784111013"/>
    <hyperlink ref="F272" r:id="rId42" display="https://podminky.urs.cz/item/CS_URS_2026_01/784121003"/>
    <hyperlink ref="F275" r:id="rId43" display="https://podminky.urs.cz/item/CS_URS_2026_01/784121013"/>
    <hyperlink ref="F278" r:id="rId44" display="https://podminky.urs.cz/item/CS_URS_2026_01/784181103"/>
    <hyperlink ref="F281" r:id="rId45" display="https://podminky.urs.cz/item/CS_URS_2026_01/784221103"/>
    <hyperlink ref="F284" r:id="rId46" display="https://podminky.urs.cz/item/CS_URS_2026_01/784221151"/>
    <hyperlink ref="F288" r:id="rId47" display="https://podminky.urs.cz/item/CS_URS_2026_01/786612200"/>
    <hyperlink ref="F295" r:id="rId48" display="https://podminky.urs.cz/item/CS_URS_2026_01/9987861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847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169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170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ROUND((SUM(BE94:BE257)),  2)</f>
        <v>0</v>
      </c>
      <c r="G33" s="41"/>
      <c r="H33" s="41"/>
      <c r="I33" s="151">
        <v>0.20999999999999999</v>
      </c>
      <c r="J33" s="150">
        <f>ROUND(((SUM(BE94:BE257))*I33),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ROUND((SUM(BF94:BF257)),  2)</f>
        <v>0</v>
      </c>
      <c r="G34" s="41"/>
      <c r="H34" s="41"/>
      <c r="I34" s="151">
        <v>0.12</v>
      </c>
      <c r="J34" s="150">
        <f>ROUND(((SUM(BF94:BF257))*I34),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ROUND((SUM(BG94:BG257)),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ROUND((SUM(BH94:BH257)),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ROUND((SUM(BI94:BI257)),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SO-04 - Učebna robotiky 2.NP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V. Rakyta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173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174</v>
      </c>
      <c r="E62" s="177"/>
      <c r="F62" s="177"/>
      <c r="G62" s="177"/>
      <c r="H62" s="177"/>
      <c r="I62" s="177"/>
      <c r="J62" s="178">
        <f>J101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175</v>
      </c>
      <c r="E63" s="177"/>
      <c r="F63" s="177"/>
      <c r="G63" s="177"/>
      <c r="H63" s="177"/>
      <c r="I63" s="177"/>
      <c r="J63" s="178">
        <f>J106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176</v>
      </c>
      <c r="E64" s="177"/>
      <c r="F64" s="177"/>
      <c r="G64" s="177"/>
      <c r="H64" s="177"/>
      <c r="I64" s="177"/>
      <c r="J64" s="178">
        <f>J120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177</v>
      </c>
      <c r="E65" s="171"/>
      <c r="F65" s="171"/>
      <c r="G65" s="171"/>
      <c r="H65" s="171"/>
      <c r="I65" s="171"/>
      <c r="J65" s="172">
        <f>J124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178</v>
      </c>
      <c r="E66" s="177"/>
      <c r="F66" s="177"/>
      <c r="G66" s="177"/>
      <c r="H66" s="177"/>
      <c r="I66" s="177"/>
      <c r="J66" s="178">
        <f>J125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179</v>
      </c>
      <c r="E67" s="177"/>
      <c r="F67" s="177"/>
      <c r="G67" s="177"/>
      <c r="H67" s="177"/>
      <c r="I67" s="177"/>
      <c r="J67" s="178">
        <f>J132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180</v>
      </c>
      <c r="E68" s="177"/>
      <c r="F68" s="177"/>
      <c r="G68" s="177"/>
      <c r="H68" s="177"/>
      <c r="I68" s="177"/>
      <c r="J68" s="178">
        <f>J147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181</v>
      </c>
      <c r="E69" s="177"/>
      <c r="F69" s="177"/>
      <c r="G69" s="177"/>
      <c r="H69" s="177"/>
      <c r="I69" s="177"/>
      <c r="J69" s="178">
        <f>J163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186</v>
      </c>
      <c r="E70" s="177"/>
      <c r="F70" s="177"/>
      <c r="G70" s="177"/>
      <c r="H70" s="177"/>
      <c r="I70" s="177"/>
      <c r="J70" s="178">
        <f>J174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187</v>
      </c>
      <c r="E71" s="177"/>
      <c r="F71" s="177"/>
      <c r="G71" s="177"/>
      <c r="H71" s="177"/>
      <c r="I71" s="177"/>
      <c r="J71" s="178">
        <f>J182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188</v>
      </c>
      <c r="E72" s="177"/>
      <c r="F72" s="177"/>
      <c r="G72" s="177"/>
      <c r="H72" s="177"/>
      <c r="I72" s="177"/>
      <c r="J72" s="178">
        <f>J206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189</v>
      </c>
      <c r="E73" s="177"/>
      <c r="F73" s="177"/>
      <c r="G73" s="177"/>
      <c r="H73" s="177"/>
      <c r="I73" s="177"/>
      <c r="J73" s="178">
        <f>J227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190</v>
      </c>
      <c r="E74" s="177"/>
      <c r="F74" s="177"/>
      <c r="G74" s="177"/>
      <c r="H74" s="177"/>
      <c r="I74" s="177"/>
      <c r="J74" s="178">
        <f>J247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122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ZŠ a MŠ Okružní 1580/57, Aš - stavební úpravy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114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SO-04 - Učebna robotiky 2.NP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>Aš</v>
      </c>
      <c r="G88" s="43"/>
      <c r="H88" s="43"/>
      <c r="I88" s="35" t="s">
        <v>23</v>
      </c>
      <c r="J88" s="75" t="str">
        <f>IF(J12="","",J12)</f>
        <v>29. 1. 2026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25</v>
      </c>
      <c r="D90" s="43"/>
      <c r="E90" s="43"/>
      <c r="F90" s="30" t="str">
        <f>E15</f>
        <v>Město Aš</v>
      </c>
      <c r="G90" s="43"/>
      <c r="H90" s="43"/>
      <c r="I90" s="35" t="s">
        <v>32</v>
      </c>
      <c r="J90" s="39" t="str">
        <f>E21</f>
        <v>AVZ, Ing. Arch Václav Zůna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30</v>
      </c>
      <c r="D91" s="43"/>
      <c r="E91" s="43"/>
      <c r="F91" s="30" t="str">
        <f>IF(E18="","",E18)</f>
        <v>Vyplň údaj</v>
      </c>
      <c r="G91" s="43"/>
      <c r="H91" s="43"/>
      <c r="I91" s="35" t="s">
        <v>36</v>
      </c>
      <c r="J91" s="39" t="str">
        <f>E24</f>
        <v>V. Rakyta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123</v>
      </c>
      <c r="D93" s="183" t="s">
        <v>60</v>
      </c>
      <c r="E93" s="183" t="s">
        <v>56</v>
      </c>
      <c r="F93" s="183" t="s">
        <v>57</v>
      </c>
      <c r="G93" s="183" t="s">
        <v>124</v>
      </c>
      <c r="H93" s="183" t="s">
        <v>125</v>
      </c>
      <c r="I93" s="183" t="s">
        <v>126</v>
      </c>
      <c r="J93" s="183" t="s">
        <v>118</v>
      </c>
      <c r="K93" s="184" t="s">
        <v>127</v>
      </c>
      <c r="L93" s="185"/>
      <c r="M93" s="95" t="s">
        <v>19</v>
      </c>
      <c r="N93" s="96" t="s">
        <v>45</v>
      </c>
      <c r="O93" s="96" t="s">
        <v>128</v>
      </c>
      <c r="P93" s="96" t="s">
        <v>129</v>
      </c>
      <c r="Q93" s="96" t="s">
        <v>130</v>
      </c>
      <c r="R93" s="96" t="s">
        <v>131</v>
      </c>
      <c r="S93" s="96" t="s">
        <v>132</v>
      </c>
      <c r="T93" s="97" t="s">
        <v>133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134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P95+P124</f>
        <v>0</v>
      </c>
      <c r="Q94" s="99"/>
      <c r="R94" s="188">
        <f>R95+R124</f>
        <v>2.6367400700000001</v>
      </c>
      <c r="S94" s="99"/>
      <c r="T94" s="189">
        <f>T95+T124</f>
        <v>2.0898445799999998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74</v>
      </c>
      <c r="AU94" s="20" t="s">
        <v>119</v>
      </c>
      <c r="BK94" s="190">
        <f>BK95+BK124</f>
        <v>0</v>
      </c>
    </row>
    <row r="95" s="12" customFormat="1" ht="25.92" customHeight="1">
      <c r="A95" s="12"/>
      <c r="B95" s="191"/>
      <c r="C95" s="192"/>
      <c r="D95" s="193" t="s">
        <v>74</v>
      </c>
      <c r="E95" s="194" t="s">
        <v>191</v>
      </c>
      <c r="F95" s="194" t="s">
        <v>192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P96+P101+P106+P120</f>
        <v>0</v>
      </c>
      <c r="Q95" s="199"/>
      <c r="R95" s="200">
        <f>R96+R101+R106+R120</f>
        <v>0.72987503999999992</v>
      </c>
      <c r="S95" s="199"/>
      <c r="T95" s="201">
        <f>T96+T101+T106+T120</f>
        <v>0.10200000000000001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75</v>
      </c>
      <c r="AY95" s="202" t="s">
        <v>136</v>
      </c>
      <c r="BK95" s="204">
        <f>BK96+BK101+BK106+BK120</f>
        <v>0</v>
      </c>
    </row>
    <row r="96" s="12" customFormat="1" ht="22.8" customHeight="1">
      <c r="A96" s="12"/>
      <c r="B96" s="191"/>
      <c r="C96" s="192"/>
      <c r="D96" s="193" t="s">
        <v>74</v>
      </c>
      <c r="E96" s="205" t="s">
        <v>233</v>
      </c>
      <c r="F96" s="205" t="s">
        <v>234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SUM(P97:P100)</f>
        <v>0</v>
      </c>
      <c r="Q96" s="199"/>
      <c r="R96" s="200">
        <f>SUM(R97:R100)</f>
        <v>0.72987503999999992</v>
      </c>
      <c r="S96" s="199"/>
      <c r="T96" s="201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83</v>
      </c>
      <c r="AT96" s="203" t="s">
        <v>74</v>
      </c>
      <c r="AU96" s="203" t="s">
        <v>83</v>
      </c>
      <c r="AY96" s="202" t="s">
        <v>136</v>
      </c>
      <c r="BK96" s="204">
        <f>SUM(BK97:BK100)</f>
        <v>0</v>
      </c>
    </row>
    <row r="97" s="2" customFormat="1" ht="37.8" customHeight="1">
      <c r="A97" s="41"/>
      <c r="B97" s="42"/>
      <c r="C97" s="207" t="s">
        <v>83</v>
      </c>
      <c r="D97" s="207" t="s">
        <v>139</v>
      </c>
      <c r="E97" s="208" t="s">
        <v>772</v>
      </c>
      <c r="F97" s="209" t="s">
        <v>773</v>
      </c>
      <c r="G97" s="210" t="s">
        <v>222</v>
      </c>
      <c r="H97" s="211">
        <v>127.824</v>
      </c>
      <c r="I97" s="212"/>
      <c r="J97" s="213">
        <f>ROUND(I97*H97,2)</f>
        <v>0</v>
      </c>
      <c r="K97" s="209" t="s">
        <v>197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0.0057099999999999998</v>
      </c>
      <c r="R97" s="216">
        <f>Q97*H97</f>
        <v>0.72987503999999992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163</v>
      </c>
      <c r="AT97" s="218" t="s">
        <v>139</v>
      </c>
      <c r="AU97" s="218" t="s">
        <v>85</v>
      </c>
      <c r="AY97" s="20" t="s">
        <v>136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163</v>
      </c>
      <c r="BM97" s="218" t="s">
        <v>848</v>
      </c>
    </row>
    <row r="98" s="2" customFormat="1">
      <c r="A98" s="41"/>
      <c r="B98" s="42"/>
      <c r="C98" s="43"/>
      <c r="D98" s="220" t="s">
        <v>145</v>
      </c>
      <c r="E98" s="43"/>
      <c r="F98" s="221" t="s">
        <v>775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145</v>
      </c>
      <c r="AU98" s="20" t="s">
        <v>85</v>
      </c>
    </row>
    <row r="99" s="2" customFormat="1">
      <c r="A99" s="41"/>
      <c r="B99" s="42"/>
      <c r="C99" s="43"/>
      <c r="D99" s="225" t="s">
        <v>146</v>
      </c>
      <c r="E99" s="43"/>
      <c r="F99" s="226" t="s">
        <v>776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146</v>
      </c>
      <c r="AU99" s="20" t="s">
        <v>85</v>
      </c>
    </row>
    <row r="100" s="13" customFormat="1">
      <c r="A100" s="13"/>
      <c r="B100" s="232"/>
      <c r="C100" s="233"/>
      <c r="D100" s="220" t="s">
        <v>201</v>
      </c>
      <c r="E100" s="234" t="s">
        <v>19</v>
      </c>
      <c r="F100" s="235" t="s">
        <v>849</v>
      </c>
      <c r="G100" s="233"/>
      <c r="H100" s="236">
        <v>127.824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201</v>
      </c>
      <c r="AU100" s="242" t="s">
        <v>85</v>
      </c>
      <c r="AV100" s="13" t="s">
        <v>85</v>
      </c>
      <c r="AW100" s="13" t="s">
        <v>35</v>
      </c>
      <c r="AX100" s="13" t="s">
        <v>83</v>
      </c>
      <c r="AY100" s="242" t="s">
        <v>136</v>
      </c>
    </row>
    <row r="101" s="12" customFormat="1" ht="22.8" customHeight="1">
      <c r="A101" s="12"/>
      <c r="B101" s="191"/>
      <c r="C101" s="192"/>
      <c r="D101" s="193" t="s">
        <v>74</v>
      </c>
      <c r="E101" s="205" t="s">
        <v>262</v>
      </c>
      <c r="F101" s="205" t="s">
        <v>267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SUM(P102:P105)</f>
        <v>0</v>
      </c>
      <c r="Q101" s="199"/>
      <c r="R101" s="200">
        <f>SUM(R102:R105)</f>
        <v>0</v>
      </c>
      <c r="S101" s="199"/>
      <c r="T101" s="201">
        <f>SUM(T102:T105)</f>
        <v>0.10200000000000001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83</v>
      </c>
      <c r="AT101" s="203" t="s">
        <v>74</v>
      </c>
      <c r="AU101" s="203" t="s">
        <v>83</v>
      </c>
      <c r="AY101" s="202" t="s">
        <v>136</v>
      </c>
      <c r="BK101" s="204">
        <f>SUM(BK102:BK105)</f>
        <v>0</v>
      </c>
    </row>
    <row r="102" s="2" customFormat="1" ht="24.15" customHeight="1">
      <c r="A102" s="41"/>
      <c r="B102" s="42"/>
      <c r="C102" s="207" t="s">
        <v>85</v>
      </c>
      <c r="D102" s="207" t="s">
        <v>139</v>
      </c>
      <c r="E102" s="208" t="s">
        <v>324</v>
      </c>
      <c r="F102" s="209" t="s">
        <v>325</v>
      </c>
      <c r="G102" s="210" t="s">
        <v>222</v>
      </c>
      <c r="H102" s="211">
        <v>1.5</v>
      </c>
      <c r="I102" s="212"/>
      <c r="J102" s="213">
        <f>ROUND(I102*H102,2)</f>
        <v>0</v>
      </c>
      <c r="K102" s="209" t="s">
        <v>197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0.068000000000000005</v>
      </c>
      <c r="T102" s="217">
        <f>S102*H102</f>
        <v>0.10200000000000001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139</v>
      </c>
      <c r="AU102" s="218" t="s">
        <v>85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850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327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85</v>
      </c>
    </row>
    <row r="104" s="2" customFormat="1">
      <c r="A104" s="41"/>
      <c r="B104" s="42"/>
      <c r="C104" s="43"/>
      <c r="D104" s="225" t="s">
        <v>146</v>
      </c>
      <c r="E104" s="43"/>
      <c r="F104" s="226" t="s">
        <v>328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146</v>
      </c>
      <c r="AU104" s="20" t="s">
        <v>85</v>
      </c>
    </row>
    <row r="105" s="13" customFormat="1">
      <c r="A105" s="13"/>
      <c r="B105" s="232"/>
      <c r="C105" s="233"/>
      <c r="D105" s="220" t="s">
        <v>201</v>
      </c>
      <c r="E105" s="234" t="s">
        <v>19</v>
      </c>
      <c r="F105" s="235" t="s">
        <v>851</v>
      </c>
      <c r="G105" s="233"/>
      <c r="H105" s="236">
        <v>1.5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201</v>
      </c>
      <c r="AU105" s="242" t="s">
        <v>85</v>
      </c>
      <c r="AV105" s="13" t="s">
        <v>85</v>
      </c>
      <c r="AW105" s="13" t="s">
        <v>35</v>
      </c>
      <c r="AX105" s="13" t="s">
        <v>83</v>
      </c>
      <c r="AY105" s="242" t="s">
        <v>136</v>
      </c>
    </row>
    <row r="106" s="12" customFormat="1" ht="22.8" customHeight="1">
      <c r="A106" s="12"/>
      <c r="B106" s="191"/>
      <c r="C106" s="192"/>
      <c r="D106" s="193" t="s">
        <v>74</v>
      </c>
      <c r="E106" s="205" t="s">
        <v>330</v>
      </c>
      <c r="F106" s="205" t="s">
        <v>331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SUM(P107:P119)</f>
        <v>0</v>
      </c>
      <c r="Q106" s="199"/>
      <c r="R106" s="200">
        <f>SUM(R107:R119)</f>
        <v>0</v>
      </c>
      <c r="S106" s="199"/>
      <c r="T106" s="201">
        <f>SUM(T107:T119)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83</v>
      </c>
      <c r="AT106" s="203" t="s">
        <v>74</v>
      </c>
      <c r="AU106" s="203" t="s">
        <v>83</v>
      </c>
      <c r="AY106" s="202" t="s">
        <v>136</v>
      </c>
      <c r="BK106" s="204">
        <f>SUM(BK107:BK119)</f>
        <v>0</v>
      </c>
    </row>
    <row r="107" s="2" customFormat="1" ht="24.15" customHeight="1">
      <c r="A107" s="41"/>
      <c r="B107" s="42"/>
      <c r="C107" s="207" t="s">
        <v>155</v>
      </c>
      <c r="D107" s="207" t="s">
        <v>139</v>
      </c>
      <c r="E107" s="208" t="s">
        <v>333</v>
      </c>
      <c r="F107" s="209" t="s">
        <v>334</v>
      </c>
      <c r="G107" s="210" t="s">
        <v>214</v>
      </c>
      <c r="H107" s="211">
        <v>2.0899999999999999</v>
      </c>
      <c r="I107" s="212"/>
      <c r="J107" s="213">
        <f>ROUND(I107*H107,2)</f>
        <v>0</v>
      </c>
      <c r="K107" s="209" t="s">
        <v>197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139</v>
      </c>
      <c r="AU107" s="218" t="s">
        <v>85</v>
      </c>
      <c r="AY107" s="20" t="s">
        <v>136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852</v>
      </c>
    </row>
    <row r="108" s="2" customFormat="1">
      <c r="A108" s="41"/>
      <c r="B108" s="42"/>
      <c r="C108" s="43"/>
      <c r="D108" s="220" t="s">
        <v>145</v>
      </c>
      <c r="E108" s="43"/>
      <c r="F108" s="221" t="s">
        <v>336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145</v>
      </c>
      <c r="AU108" s="20" t="s">
        <v>85</v>
      </c>
    </row>
    <row r="109" s="2" customFormat="1">
      <c r="A109" s="41"/>
      <c r="B109" s="42"/>
      <c r="C109" s="43"/>
      <c r="D109" s="225" t="s">
        <v>146</v>
      </c>
      <c r="E109" s="43"/>
      <c r="F109" s="226" t="s">
        <v>337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146</v>
      </c>
      <c r="AU109" s="20" t="s">
        <v>85</v>
      </c>
    </row>
    <row r="110" s="2" customFormat="1" ht="24.15" customHeight="1">
      <c r="A110" s="41"/>
      <c r="B110" s="42"/>
      <c r="C110" s="207" t="s">
        <v>163</v>
      </c>
      <c r="D110" s="207" t="s">
        <v>139</v>
      </c>
      <c r="E110" s="208" t="s">
        <v>339</v>
      </c>
      <c r="F110" s="209" t="s">
        <v>340</v>
      </c>
      <c r="G110" s="210" t="s">
        <v>214</v>
      </c>
      <c r="H110" s="211">
        <v>2.0899999999999999</v>
      </c>
      <c r="I110" s="212"/>
      <c r="J110" s="213">
        <f>ROUND(I110*H110,2)</f>
        <v>0</v>
      </c>
      <c r="K110" s="209" t="s">
        <v>197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163</v>
      </c>
      <c r="AT110" s="218" t="s">
        <v>139</v>
      </c>
      <c r="AU110" s="218" t="s">
        <v>85</v>
      </c>
      <c r="AY110" s="20" t="s">
        <v>136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163</v>
      </c>
      <c r="BM110" s="218" t="s">
        <v>853</v>
      </c>
    </row>
    <row r="111" s="2" customFormat="1">
      <c r="A111" s="41"/>
      <c r="B111" s="42"/>
      <c r="C111" s="43"/>
      <c r="D111" s="220" t="s">
        <v>145</v>
      </c>
      <c r="E111" s="43"/>
      <c r="F111" s="221" t="s">
        <v>342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145</v>
      </c>
      <c r="AU111" s="20" t="s">
        <v>85</v>
      </c>
    </row>
    <row r="112" s="2" customFormat="1">
      <c r="A112" s="41"/>
      <c r="B112" s="42"/>
      <c r="C112" s="43"/>
      <c r="D112" s="225" t="s">
        <v>146</v>
      </c>
      <c r="E112" s="43"/>
      <c r="F112" s="226" t="s">
        <v>343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146</v>
      </c>
      <c r="AU112" s="20" t="s">
        <v>85</v>
      </c>
    </row>
    <row r="113" s="2" customFormat="1" ht="24.15" customHeight="1">
      <c r="A113" s="41"/>
      <c r="B113" s="42"/>
      <c r="C113" s="207" t="s">
        <v>135</v>
      </c>
      <c r="D113" s="207" t="s">
        <v>139</v>
      </c>
      <c r="E113" s="208" t="s">
        <v>344</v>
      </c>
      <c r="F113" s="209" t="s">
        <v>345</v>
      </c>
      <c r="G113" s="210" t="s">
        <v>214</v>
      </c>
      <c r="H113" s="211">
        <v>20.899999999999999</v>
      </c>
      <c r="I113" s="212"/>
      <c r="J113" s="213">
        <f>ROUND(I113*H113,2)</f>
        <v>0</v>
      </c>
      <c r="K113" s="209" t="s">
        <v>197</v>
      </c>
      <c r="L113" s="47"/>
      <c r="M113" s="214" t="s">
        <v>19</v>
      </c>
      <c r="N113" s="215" t="s">
        <v>46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163</v>
      </c>
      <c r="AT113" s="218" t="s">
        <v>139</v>
      </c>
      <c r="AU113" s="218" t="s">
        <v>85</v>
      </c>
      <c r="AY113" s="20" t="s">
        <v>136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163</v>
      </c>
      <c r="BM113" s="218" t="s">
        <v>854</v>
      </c>
    </row>
    <row r="114" s="2" customFormat="1">
      <c r="A114" s="41"/>
      <c r="B114" s="42"/>
      <c r="C114" s="43"/>
      <c r="D114" s="220" t="s">
        <v>145</v>
      </c>
      <c r="E114" s="43"/>
      <c r="F114" s="221" t="s">
        <v>347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145</v>
      </c>
      <c r="AU114" s="20" t="s">
        <v>85</v>
      </c>
    </row>
    <row r="115" s="2" customFormat="1">
      <c r="A115" s="41"/>
      <c r="B115" s="42"/>
      <c r="C115" s="43"/>
      <c r="D115" s="225" t="s">
        <v>146</v>
      </c>
      <c r="E115" s="43"/>
      <c r="F115" s="226" t="s">
        <v>348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146</v>
      </c>
      <c r="AU115" s="20" t="s">
        <v>85</v>
      </c>
    </row>
    <row r="116" s="13" customFormat="1">
      <c r="A116" s="13"/>
      <c r="B116" s="232"/>
      <c r="C116" s="233"/>
      <c r="D116" s="220" t="s">
        <v>201</v>
      </c>
      <c r="E116" s="233"/>
      <c r="F116" s="235" t="s">
        <v>855</v>
      </c>
      <c r="G116" s="233"/>
      <c r="H116" s="236">
        <v>20.899999999999999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201</v>
      </c>
      <c r="AU116" s="242" t="s">
        <v>85</v>
      </c>
      <c r="AV116" s="13" t="s">
        <v>85</v>
      </c>
      <c r="AW116" s="13" t="s">
        <v>4</v>
      </c>
      <c r="AX116" s="13" t="s">
        <v>83</v>
      </c>
      <c r="AY116" s="242" t="s">
        <v>136</v>
      </c>
    </row>
    <row r="117" s="2" customFormat="1" ht="49.05" customHeight="1">
      <c r="A117" s="41"/>
      <c r="B117" s="42"/>
      <c r="C117" s="207" t="s">
        <v>233</v>
      </c>
      <c r="D117" s="207" t="s">
        <v>139</v>
      </c>
      <c r="E117" s="208" t="s">
        <v>351</v>
      </c>
      <c r="F117" s="209" t="s">
        <v>352</v>
      </c>
      <c r="G117" s="210" t="s">
        <v>214</v>
      </c>
      <c r="H117" s="211">
        <v>2.0899999999999999</v>
      </c>
      <c r="I117" s="212"/>
      <c r="J117" s="213">
        <f>ROUND(I117*H117,2)</f>
        <v>0</v>
      </c>
      <c r="K117" s="209" t="s">
        <v>197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139</v>
      </c>
      <c r="AU117" s="218" t="s">
        <v>85</v>
      </c>
      <c r="AY117" s="20" t="s">
        <v>136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856</v>
      </c>
    </row>
    <row r="118" s="2" customFormat="1">
      <c r="A118" s="41"/>
      <c r="B118" s="42"/>
      <c r="C118" s="43"/>
      <c r="D118" s="220" t="s">
        <v>145</v>
      </c>
      <c r="E118" s="43"/>
      <c r="F118" s="221" t="s">
        <v>354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145</v>
      </c>
      <c r="AU118" s="20" t="s">
        <v>85</v>
      </c>
    </row>
    <row r="119" s="2" customFormat="1">
      <c r="A119" s="41"/>
      <c r="B119" s="42"/>
      <c r="C119" s="43"/>
      <c r="D119" s="225" t="s">
        <v>146</v>
      </c>
      <c r="E119" s="43"/>
      <c r="F119" s="226" t="s">
        <v>355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146</v>
      </c>
      <c r="AU119" s="20" t="s">
        <v>85</v>
      </c>
    </row>
    <row r="120" s="12" customFormat="1" ht="22.8" customHeight="1">
      <c r="A120" s="12"/>
      <c r="B120" s="191"/>
      <c r="C120" s="192"/>
      <c r="D120" s="193" t="s">
        <v>74</v>
      </c>
      <c r="E120" s="205" t="s">
        <v>356</v>
      </c>
      <c r="F120" s="205" t="s">
        <v>357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SUM(P121:P123)</f>
        <v>0</v>
      </c>
      <c r="Q120" s="199"/>
      <c r="R120" s="200">
        <f>SUM(R121:R123)</f>
        <v>0</v>
      </c>
      <c r="S120" s="199"/>
      <c r="T120" s="201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83</v>
      </c>
      <c r="AT120" s="203" t="s">
        <v>74</v>
      </c>
      <c r="AU120" s="203" t="s">
        <v>83</v>
      </c>
      <c r="AY120" s="202" t="s">
        <v>136</v>
      </c>
      <c r="BK120" s="204">
        <f>SUM(BK121:BK123)</f>
        <v>0</v>
      </c>
    </row>
    <row r="121" s="2" customFormat="1" ht="24.15" customHeight="1">
      <c r="A121" s="41"/>
      <c r="B121" s="42"/>
      <c r="C121" s="207" t="s">
        <v>246</v>
      </c>
      <c r="D121" s="207" t="s">
        <v>139</v>
      </c>
      <c r="E121" s="208" t="s">
        <v>790</v>
      </c>
      <c r="F121" s="209" t="s">
        <v>791</v>
      </c>
      <c r="G121" s="210" t="s">
        <v>214</v>
      </c>
      <c r="H121" s="211">
        <v>0.72999999999999998</v>
      </c>
      <c r="I121" s="212"/>
      <c r="J121" s="213">
        <f>ROUND(I121*H121,2)</f>
        <v>0</v>
      </c>
      <c r="K121" s="209" t="s">
        <v>197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139</v>
      </c>
      <c r="AU121" s="218" t="s">
        <v>85</v>
      </c>
      <c r="AY121" s="20" t="s">
        <v>136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857</v>
      </c>
    </row>
    <row r="122" s="2" customFormat="1">
      <c r="A122" s="41"/>
      <c r="B122" s="42"/>
      <c r="C122" s="43"/>
      <c r="D122" s="220" t="s">
        <v>145</v>
      </c>
      <c r="E122" s="43"/>
      <c r="F122" s="221" t="s">
        <v>793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145</v>
      </c>
      <c r="AU122" s="20" t="s">
        <v>85</v>
      </c>
    </row>
    <row r="123" s="2" customFormat="1">
      <c r="A123" s="41"/>
      <c r="B123" s="42"/>
      <c r="C123" s="43"/>
      <c r="D123" s="225" t="s">
        <v>146</v>
      </c>
      <c r="E123" s="43"/>
      <c r="F123" s="226" t="s">
        <v>794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146</v>
      </c>
      <c r="AU123" s="20" t="s">
        <v>85</v>
      </c>
    </row>
    <row r="124" s="12" customFormat="1" ht="25.92" customHeight="1">
      <c r="A124" s="12"/>
      <c r="B124" s="191"/>
      <c r="C124" s="192"/>
      <c r="D124" s="193" t="s">
        <v>74</v>
      </c>
      <c r="E124" s="194" t="s">
        <v>364</v>
      </c>
      <c r="F124" s="194" t="s">
        <v>365</v>
      </c>
      <c r="G124" s="192"/>
      <c r="H124" s="192"/>
      <c r="I124" s="195"/>
      <c r="J124" s="196">
        <f>BK124</f>
        <v>0</v>
      </c>
      <c r="K124" s="192"/>
      <c r="L124" s="197"/>
      <c r="M124" s="198"/>
      <c r="N124" s="199"/>
      <c r="O124" s="199"/>
      <c r="P124" s="200">
        <f>P125+P132+P147+P163+P174+P182+P206+P227+P247</f>
        <v>0</v>
      </c>
      <c r="Q124" s="199"/>
      <c r="R124" s="200">
        <f>R125+R132+R147+R163+R174+R182+R206+R227+R247</f>
        <v>1.9068650300000001</v>
      </c>
      <c r="S124" s="199"/>
      <c r="T124" s="201">
        <f>T125+T132+T147+T163+T174+T182+T206+T227+T247</f>
        <v>1.98784458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85</v>
      </c>
      <c r="AT124" s="203" t="s">
        <v>74</v>
      </c>
      <c r="AU124" s="203" t="s">
        <v>75</v>
      </c>
      <c r="AY124" s="202" t="s">
        <v>136</v>
      </c>
      <c r="BK124" s="204">
        <f>BK125+BK132+BK147+BK163+BK174+BK182+BK206+BK227+BK247</f>
        <v>0</v>
      </c>
    </row>
    <row r="125" s="12" customFormat="1" ht="22.8" customHeight="1">
      <c r="A125" s="12"/>
      <c r="B125" s="191"/>
      <c r="C125" s="192"/>
      <c r="D125" s="193" t="s">
        <v>74</v>
      </c>
      <c r="E125" s="205" t="s">
        <v>366</v>
      </c>
      <c r="F125" s="205" t="s">
        <v>367</v>
      </c>
      <c r="G125" s="192"/>
      <c r="H125" s="192"/>
      <c r="I125" s="195"/>
      <c r="J125" s="206">
        <f>BK125</f>
        <v>0</v>
      </c>
      <c r="K125" s="192"/>
      <c r="L125" s="197"/>
      <c r="M125" s="198"/>
      <c r="N125" s="199"/>
      <c r="O125" s="199"/>
      <c r="P125" s="200">
        <f>SUM(P126:P131)</f>
        <v>0</v>
      </c>
      <c r="Q125" s="199"/>
      <c r="R125" s="200">
        <f>SUM(R126:R131)</f>
        <v>0.00031</v>
      </c>
      <c r="S125" s="199"/>
      <c r="T125" s="201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2" t="s">
        <v>85</v>
      </c>
      <c r="AT125" s="203" t="s">
        <v>74</v>
      </c>
      <c r="AU125" s="203" t="s">
        <v>83</v>
      </c>
      <c r="AY125" s="202" t="s">
        <v>136</v>
      </c>
      <c r="BK125" s="204">
        <f>SUM(BK126:BK131)</f>
        <v>0</v>
      </c>
    </row>
    <row r="126" s="2" customFormat="1" ht="16.5" customHeight="1">
      <c r="A126" s="41"/>
      <c r="B126" s="42"/>
      <c r="C126" s="207" t="s">
        <v>255</v>
      </c>
      <c r="D126" s="207" t="s">
        <v>139</v>
      </c>
      <c r="E126" s="208" t="s">
        <v>369</v>
      </c>
      <c r="F126" s="209" t="s">
        <v>370</v>
      </c>
      <c r="G126" s="210" t="s">
        <v>258</v>
      </c>
      <c r="H126" s="211">
        <v>1</v>
      </c>
      <c r="I126" s="212"/>
      <c r="J126" s="213">
        <f>ROUND(I126*H126,2)</f>
        <v>0</v>
      </c>
      <c r="K126" s="209" t="s">
        <v>197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310</v>
      </c>
      <c r="AT126" s="218" t="s">
        <v>139</v>
      </c>
      <c r="AU126" s="218" t="s">
        <v>85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310</v>
      </c>
      <c r="BM126" s="218" t="s">
        <v>858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372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85</v>
      </c>
    </row>
    <row r="128" s="2" customFormat="1">
      <c r="A128" s="41"/>
      <c r="B128" s="42"/>
      <c r="C128" s="43"/>
      <c r="D128" s="225" t="s">
        <v>146</v>
      </c>
      <c r="E128" s="43"/>
      <c r="F128" s="226" t="s">
        <v>373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146</v>
      </c>
      <c r="AU128" s="20" t="s">
        <v>85</v>
      </c>
    </row>
    <row r="129" s="2" customFormat="1" ht="16.5" customHeight="1">
      <c r="A129" s="41"/>
      <c r="B129" s="42"/>
      <c r="C129" s="207" t="s">
        <v>262</v>
      </c>
      <c r="D129" s="207" t="s">
        <v>139</v>
      </c>
      <c r="E129" s="208" t="s">
        <v>375</v>
      </c>
      <c r="F129" s="209" t="s">
        <v>376</v>
      </c>
      <c r="G129" s="210" t="s">
        <v>258</v>
      </c>
      <c r="H129" s="211">
        <v>1</v>
      </c>
      <c r="I129" s="212"/>
      <c r="J129" s="213">
        <f>ROUND(I129*H129,2)</f>
        <v>0</v>
      </c>
      <c r="K129" s="209" t="s">
        <v>197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0.00031</v>
      </c>
      <c r="R129" s="216">
        <f>Q129*H129</f>
        <v>0.00031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310</v>
      </c>
      <c r="AT129" s="218" t="s">
        <v>139</v>
      </c>
      <c r="AU129" s="218" t="s">
        <v>85</v>
      </c>
      <c r="AY129" s="20" t="s">
        <v>136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310</v>
      </c>
      <c r="BM129" s="218" t="s">
        <v>859</v>
      </c>
    </row>
    <row r="130" s="2" customFormat="1">
      <c r="A130" s="41"/>
      <c r="B130" s="42"/>
      <c r="C130" s="43"/>
      <c r="D130" s="220" t="s">
        <v>145</v>
      </c>
      <c r="E130" s="43"/>
      <c r="F130" s="221" t="s">
        <v>378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145</v>
      </c>
      <c r="AU130" s="20" t="s">
        <v>85</v>
      </c>
    </row>
    <row r="131" s="2" customFormat="1">
      <c r="A131" s="41"/>
      <c r="B131" s="42"/>
      <c r="C131" s="43"/>
      <c r="D131" s="225" t="s">
        <v>146</v>
      </c>
      <c r="E131" s="43"/>
      <c r="F131" s="226" t="s">
        <v>379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146</v>
      </c>
      <c r="AU131" s="20" t="s">
        <v>85</v>
      </c>
    </row>
    <row r="132" s="12" customFormat="1" ht="22.8" customHeight="1">
      <c r="A132" s="12"/>
      <c r="B132" s="191"/>
      <c r="C132" s="192"/>
      <c r="D132" s="193" t="s">
        <v>74</v>
      </c>
      <c r="E132" s="205" t="s">
        <v>386</v>
      </c>
      <c r="F132" s="205" t="s">
        <v>387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SUM(P133:P146)</f>
        <v>0</v>
      </c>
      <c r="Q132" s="199"/>
      <c r="R132" s="200">
        <f>SUM(R133:R146)</f>
        <v>0.0010300000000000001</v>
      </c>
      <c r="S132" s="199"/>
      <c r="T132" s="201">
        <f>SUM(T133:T146)</f>
        <v>0.0010399999999999999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85</v>
      </c>
      <c r="AT132" s="203" t="s">
        <v>74</v>
      </c>
      <c r="AU132" s="203" t="s">
        <v>83</v>
      </c>
      <c r="AY132" s="202" t="s">
        <v>136</v>
      </c>
      <c r="BK132" s="204">
        <f>SUM(BK133:BK146)</f>
        <v>0</v>
      </c>
    </row>
    <row r="133" s="2" customFormat="1" ht="21.75" customHeight="1">
      <c r="A133" s="41"/>
      <c r="B133" s="42"/>
      <c r="C133" s="207" t="s">
        <v>268</v>
      </c>
      <c r="D133" s="207" t="s">
        <v>139</v>
      </c>
      <c r="E133" s="208" t="s">
        <v>389</v>
      </c>
      <c r="F133" s="209" t="s">
        <v>390</v>
      </c>
      <c r="G133" s="210" t="s">
        <v>258</v>
      </c>
      <c r="H133" s="211">
        <v>2</v>
      </c>
      <c r="I133" s="212"/>
      <c r="J133" s="213">
        <f>ROUND(I133*H133,2)</f>
        <v>0</v>
      </c>
      <c r="K133" s="209" t="s">
        <v>197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0.00025000000000000001</v>
      </c>
      <c r="R133" s="216">
        <f>Q133*H133</f>
        <v>0.00050000000000000001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310</v>
      </c>
      <c r="AT133" s="218" t="s">
        <v>139</v>
      </c>
      <c r="AU133" s="218" t="s">
        <v>85</v>
      </c>
      <c r="AY133" s="20" t="s">
        <v>136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310</v>
      </c>
      <c r="BM133" s="218" t="s">
        <v>860</v>
      </c>
    </row>
    <row r="134" s="2" customFormat="1">
      <c r="A134" s="41"/>
      <c r="B134" s="42"/>
      <c r="C134" s="43"/>
      <c r="D134" s="220" t="s">
        <v>145</v>
      </c>
      <c r="E134" s="43"/>
      <c r="F134" s="221" t="s">
        <v>392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145</v>
      </c>
      <c r="AU134" s="20" t="s">
        <v>85</v>
      </c>
    </row>
    <row r="135" s="2" customFormat="1">
      <c r="A135" s="41"/>
      <c r="B135" s="42"/>
      <c r="C135" s="43"/>
      <c r="D135" s="225" t="s">
        <v>146</v>
      </c>
      <c r="E135" s="43"/>
      <c r="F135" s="226" t="s">
        <v>393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146</v>
      </c>
      <c r="AU135" s="20" t="s">
        <v>85</v>
      </c>
    </row>
    <row r="136" s="2" customFormat="1" ht="21.75" customHeight="1">
      <c r="A136" s="41"/>
      <c r="B136" s="42"/>
      <c r="C136" s="207" t="s">
        <v>275</v>
      </c>
      <c r="D136" s="207" t="s">
        <v>139</v>
      </c>
      <c r="E136" s="208" t="s">
        <v>395</v>
      </c>
      <c r="F136" s="209" t="s">
        <v>396</v>
      </c>
      <c r="G136" s="210" t="s">
        <v>258</v>
      </c>
      <c r="H136" s="211">
        <v>2</v>
      </c>
      <c r="I136" s="212"/>
      <c r="J136" s="213">
        <f>ROUND(I136*H136,2)</f>
        <v>0</v>
      </c>
      <c r="K136" s="209" t="s">
        <v>197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310</v>
      </c>
      <c r="AT136" s="218" t="s">
        <v>139</v>
      </c>
      <c r="AU136" s="218" t="s">
        <v>85</v>
      </c>
      <c r="AY136" s="20" t="s">
        <v>136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310</v>
      </c>
      <c r="BM136" s="218" t="s">
        <v>861</v>
      </c>
    </row>
    <row r="137" s="2" customFormat="1">
      <c r="A137" s="41"/>
      <c r="B137" s="42"/>
      <c r="C137" s="43"/>
      <c r="D137" s="220" t="s">
        <v>145</v>
      </c>
      <c r="E137" s="43"/>
      <c r="F137" s="221" t="s">
        <v>398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145</v>
      </c>
      <c r="AU137" s="20" t="s">
        <v>85</v>
      </c>
    </row>
    <row r="138" s="2" customFormat="1">
      <c r="A138" s="41"/>
      <c r="B138" s="42"/>
      <c r="C138" s="43"/>
      <c r="D138" s="225" t="s">
        <v>146</v>
      </c>
      <c r="E138" s="43"/>
      <c r="F138" s="226" t="s">
        <v>399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146</v>
      </c>
      <c r="AU138" s="20" t="s">
        <v>85</v>
      </c>
    </row>
    <row r="139" s="2" customFormat="1" ht="24.15" customHeight="1">
      <c r="A139" s="41"/>
      <c r="B139" s="42"/>
      <c r="C139" s="207" t="s">
        <v>8</v>
      </c>
      <c r="D139" s="207" t="s">
        <v>139</v>
      </c>
      <c r="E139" s="208" t="s">
        <v>401</v>
      </c>
      <c r="F139" s="209" t="s">
        <v>402</v>
      </c>
      <c r="G139" s="210" t="s">
        <v>258</v>
      </c>
      <c r="H139" s="211">
        <v>2</v>
      </c>
      <c r="I139" s="212"/>
      <c r="J139" s="213">
        <f>ROUND(I139*H139,2)</f>
        <v>0</v>
      </c>
      <c r="K139" s="209" t="s">
        <v>197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3.0000000000000001E-05</v>
      </c>
      <c r="R139" s="216">
        <f>Q139*H139</f>
        <v>6.0000000000000002E-05</v>
      </c>
      <c r="S139" s="216">
        <v>0.00051999999999999995</v>
      </c>
      <c r="T139" s="217">
        <f>S139*H139</f>
        <v>0.0010399999999999999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310</v>
      </c>
      <c r="AT139" s="218" t="s">
        <v>139</v>
      </c>
      <c r="AU139" s="218" t="s">
        <v>85</v>
      </c>
      <c r="AY139" s="20" t="s">
        <v>136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310</v>
      </c>
      <c r="BM139" s="218" t="s">
        <v>862</v>
      </c>
    </row>
    <row r="140" s="2" customFormat="1">
      <c r="A140" s="41"/>
      <c r="B140" s="42"/>
      <c r="C140" s="43"/>
      <c r="D140" s="220" t="s">
        <v>145</v>
      </c>
      <c r="E140" s="43"/>
      <c r="F140" s="221" t="s">
        <v>404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145</v>
      </c>
      <c r="AU140" s="20" t="s">
        <v>85</v>
      </c>
    </row>
    <row r="141" s="2" customFormat="1">
      <c r="A141" s="41"/>
      <c r="B141" s="42"/>
      <c r="C141" s="43"/>
      <c r="D141" s="225" t="s">
        <v>146</v>
      </c>
      <c r="E141" s="43"/>
      <c r="F141" s="226" t="s">
        <v>405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146</v>
      </c>
      <c r="AU141" s="20" t="s">
        <v>85</v>
      </c>
    </row>
    <row r="142" s="2" customFormat="1" ht="16.5" customHeight="1">
      <c r="A142" s="41"/>
      <c r="B142" s="42"/>
      <c r="C142" s="264" t="s">
        <v>288</v>
      </c>
      <c r="D142" s="264" t="s">
        <v>263</v>
      </c>
      <c r="E142" s="265" t="s">
        <v>407</v>
      </c>
      <c r="F142" s="266" t="s">
        <v>408</v>
      </c>
      <c r="G142" s="267" t="s">
        <v>305</v>
      </c>
      <c r="H142" s="268">
        <v>1</v>
      </c>
      <c r="I142" s="269"/>
      <c r="J142" s="270">
        <f>ROUND(I142*H142,2)</f>
        <v>0</v>
      </c>
      <c r="K142" s="266" t="s">
        <v>197</v>
      </c>
      <c r="L142" s="271"/>
      <c r="M142" s="272" t="s">
        <v>19</v>
      </c>
      <c r="N142" s="273" t="s">
        <v>46</v>
      </c>
      <c r="O142" s="87"/>
      <c r="P142" s="216">
        <f>O142*H142</f>
        <v>0</v>
      </c>
      <c r="Q142" s="216">
        <v>0.00046999999999999999</v>
      </c>
      <c r="R142" s="216">
        <f>Q142*H142</f>
        <v>0.00046999999999999999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409</v>
      </c>
      <c r="AT142" s="218" t="s">
        <v>263</v>
      </c>
      <c r="AU142" s="218" t="s">
        <v>85</v>
      </c>
      <c r="AY142" s="20" t="s">
        <v>136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310</v>
      </c>
      <c r="BM142" s="218" t="s">
        <v>863</v>
      </c>
    </row>
    <row r="143" s="2" customFormat="1">
      <c r="A143" s="41"/>
      <c r="B143" s="42"/>
      <c r="C143" s="43"/>
      <c r="D143" s="220" t="s">
        <v>145</v>
      </c>
      <c r="E143" s="43"/>
      <c r="F143" s="221" t="s">
        <v>408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145</v>
      </c>
      <c r="AU143" s="20" t="s">
        <v>85</v>
      </c>
    </row>
    <row r="144" s="2" customFormat="1" ht="24.15" customHeight="1">
      <c r="A144" s="41"/>
      <c r="B144" s="42"/>
      <c r="C144" s="207" t="s">
        <v>295</v>
      </c>
      <c r="D144" s="207" t="s">
        <v>139</v>
      </c>
      <c r="E144" s="208" t="s">
        <v>422</v>
      </c>
      <c r="F144" s="209" t="s">
        <v>423</v>
      </c>
      <c r="G144" s="210" t="s">
        <v>214</v>
      </c>
      <c r="H144" s="211">
        <v>0.001</v>
      </c>
      <c r="I144" s="212"/>
      <c r="J144" s="213">
        <f>ROUND(I144*H144,2)</f>
        <v>0</v>
      </c>
      <c r="K144" s="209" t="s">
        <v>197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310</v>
      </c>
      <c r="AT144" s="218" t="s">
        <v>139</v>
      </c>
      <c r="AU144" s="218" t="s">
        <v>85</v>
      </c>
      <c r="AY144" s="20" t="s">
        <v>136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310</v>
      </c>
      <c r="BM144" s="218" t="s">
        <v>864</v>
      </c>
    </row>
    <row r="145" s="2" customFormat="1">
      <c r="A145" s="41"/>
      <c r="B145" s="42"/>
      <c r="C145" s="43"/>
      <c r="D145" s="220" t="s">
        <v>145</v>
      </c>
      <c r="E145" s="43"/>
      <c r="F145" s="221" t="s">
        <v>425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145</v>
      </c>
      <c r="AU145" s="20" t="s">
        <v>85</v>
      </c>
    </row>
    <row r="146" s="2" customFormat="1">
      <c r="A146" s="41"/>
      <c r="B146" s="42"/>
      <c r="C146" s="43"/>
      <c r="D146" s="225" t="s">
        <v>146</v>
      </c>
      <c r="E146" s="43"/>
      <c r="F146" s="226" t="s">
        <v>426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146</v>
      </c>
      <c r="AU146" s="20" t="s">
        <v>85</v>
      </c>
    </row>
    <row r="147" s="12" customFormat="1" ht="22.8" customHeight="1">
      <c r="A147" s="12"/>
      <c r="B147" s="191"/>
      <c r="C147" s="192"/>
      <c r="D147" s="193" t="s">
        <v>74</v>
      </c>
      <c r="E147" s="205" t="s">
        <v>427</v>
      </c>
      <c r="F147" s="205" t="s">
        <v>428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SUM(P148:P162)</f>
        <v>0</v>
      </c>
      <c r="Q147" s="199"/>
      <c r="R147" s="200">
        <f>SUM(R148:R162)</f>
        <v>0.017500000000000002</v>
      </c>
      <c r="S147" s="199"/>
      <c r="T147" s="201">
        <f>SUM(T148:T162)</f>
        <v>0.019460000000000002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85</v>
      </c>
      <c r="AT147" s="203" t="s">
        <v>74</v>
      </c>
      <c r="AU147" s="203" t="s">
        <v>83</v>
      </c>
      <c r="AY147" s="202" t="s">
        <v>136</v>
      </c>
      <c r="BK147" s="204">
        <f>SUM(BK148:BK162)</f>
        <v>0</v>
      </c>
    </row>
    <row r="148" s="2" customFormat="1" ht="16.5" customHeight="1">
      <c r="A148" s="41"/>
      <c r="B148" s="42"/>
      <c r="C148" s="207" t="s">
        <v>302</v>
      </c>
      <c r="D148" s="207" t="s">
        <v>139</v>
      </c>
      <c r="E148" s="208" t="s">
        <v>430</v>
      </c>
      <c r="F148" s="209" t="s">
        <v>431</v>
      </c>
      <c r="G148" s="210" t="s">
        <v>141</v>
      </c>
      <c r="H148" s="211">
        <v>1</v>
      </c>
      <c r="I148" s="212"/>
      <c r="J148" s="213">
        <f>ROUND(I148*H148,2)</f>
        <v>0</v>
      </c>
      <c r="K148" s="209" t="s">
        <v>197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0.019460000000000002</v>
      </c>
      <c r="T148" s="217">
        <f>S148*H148</f>
        <v>0.019460000000000002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310</v>
      </c>
      <c r="AT148" s="218" t="s">
        <v>139</v>
      </c>
      <c r="AU148" s="218" t="s">
        <v>85</v>
      </c>
      <c r="AY148" s="20" t="s">
        <v>136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310</v>
      </c>
      <c r="BM148" s="218" t="s">
        <v>865</v>
      </c>
    </row>
    <row r="149" s="2" customFormat="1">
      <c r="A149" s="41"/>
      <c r="B149" s="42"/>
      <c r="C149" s="43"/>
      <c r="D149" s="220" t="s">
        <v>145</v>
      </c>
      <c r="E149" s="43"/>
      <c r="F149" s="221" t="s">
        <v>433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145</v>
      </c>
      <c r="AU149" s="20" t="s">
        <v>85</v>
      </c>
    </row>
    <row r="150" s="2" customFormat="1">
      <c r="A150" s="41"/>
      <c r="B150" s="42"/>
      <c r="C150" s="43"/>
      <c r="D150" s="225" t="s">
        <v>146</v>
      </c>
      <c r="E150" s="43"/>
      <c r="F150" s="226" t="s">
        <v>434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146</v>
      </c>
      <c r="AU150" s="20" t="s">
        <v>85</v>
      </c>
    </row>
    <row r="151" s="2" customFormat="1" ht="24.15" customHeight="1">
      <c r="A151" s="41"/>
      <c r="B151" s="42"/>
      <c r="C151" s="207" t="s">
        <v>310</v>
      </c>
      <c r="D151" s="207" t="s">
        <v>139</v>
      </c>
      <c r="E151" s="208" t="s">
        <v>436</v>
      </c>
      <c r="F151" s="209" t="s">
        <v>437</v>
      </c>
      <c r="G151" s="210" t="s">
        <v>141</v>
      </c>
      <c r="H151" s="211">
        <v>1</v>
      </c>
      <c r="I151" s="212"/>
      <c r="J151" s="213">
        <f>ROUND(I151*H151,2)</f>
        <v>0</v>
      </c>
      <c r="K151" s="209" t="s">
        <v>197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0.01546</v>
      </c>
      <c r="R151" s="216">
        <f>Q151*H151</f>
        <v>0.01546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310</v>
      </c>
      <c r="AT151" s="218" t="s">
        <v>139</v>
      </c>
      <c r="AU151" s="218" t="s">
        <v>85</v>
      </c>
      <c r="AY151" s="20" t="s">
        <v>136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310</v>
      </c>
      <c r="BM151" s="218" t="s">
        <v>866</v>
      </c>
    </row>
    <row r="152" s="2" customFormat="1">
      <c r="A152" s="41"/>
      <c r="B152" s="42"/>
      <c r="C152" s="43"/>
      <c r="D152" s="220" t="s">
        <v>145</v>
      </c>
      <c r="E152" s="43"/>
      <c r="F152" s="221" t="s">
        <v>439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145</v>
      </c>
      <c r="AU152" s="20" t="s">
        <v>85</v>
      </c>
    </row>
    <row r="153" s="2" customFormat="1">
      <c r="A153" s="41"/>
      <c r="B153" s="42"/>
      <c r="C153" s="43"/>
      <c r="D153" s="225" t="s">
        <v>146</v>
      </c>
      <c r="E153" s="43"/>
      <c r="F153" s="226" t="s">
        <v>440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146</v>
      </c>
      <c r="AU153" s="20" t="s">
        <v>85</v>
      </c>
    </row>
    <row r="154" s="2" customFormat="1" ht="21.75" customHeight="1">
      <c r="A154" s="41"/>
      <c r="B154" s="42"/>
      <c r="C154" s="207" t="s">
        <v>316</v>
      </c>
      <c r="D154" s="207" t="s">
        <v>139</v>
      </c>
      <c r="E154" s="208" t="s">
        <v>455</v>
      </c>
      <c r="F154" s="209" t="s">
        <v>456</v>
      </c>
      <c r="G154" s="210" t="s">
        <v>141</v>
      </c>
      <c r="H154" s="211">
        <v>1</v>
      </c>
      <c r="I154" s="212"/>
      <c r="J154" s="213">
        <f>ROUND(I154*H154,2)</f>
        <v>0</v>
      </c>
      <c r="K154" s="209" t="s">
        <v>197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0.0018</v>
      </c>
      <c r="R154" s="216">
        <f>Q154*H154</f>
        <v>0.0018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310</v>
      </c>
      <c r="AT154" s="218" t="s">
        <v>139</v>
      </c>
      <c r="AU154" s="218" t="s">
        <v>85</v>
      </c>
      <c r="AY154" s="20" t="s">
        <v>136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310</v>
      </c>
      <c r="BM154" s="218" t="s">
        <v>867</v>
      </c>
    </row>
    <row r="155" s="2" customFormat="1">
      <c r="A155" s="41"/>
      <c r="B155" s="42"/>
      <c r="C155" s="43"/>
      <c r="D155" s="220" t="s">
        <v>145</v>
      </c>
      <c r="E155" s="43"/>
      <c r="F155" s="221" t="s">
        <v>458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145</v>
      </c>
      <c r="AU155" s="20" t="s">
        <v>85</v>
      </c>
    </row>
    <row r="156" s="2" customFormat="1">
      <c r="A156" s="41"/>
      <c r="B156" s="42"/>
      <c r="C156" s="43"/>
      <c r="D156" s="225" t="s">
        <v>146</v>
      </c>
      <c r="E156" s="43"/>
      <c r="F156" s="226" t="s">
        <v>459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146</v>
      </c>
      <c r="AU156" s="20" t="s">
        <v>85</v>
      </c>
    </row>
    <row r="157" s="2" customFormat="1" ht="16.5" customHeight="1">
      <c r="A157" s="41"/>
      <c r="B157" s="42"/>
      <c r="C157" s="207" t="s">
        <v>323</v>
      </c>
      <c r="D157" s="207" t="s">
        <v>139</v>
      </c>
      <c r="E157" s="208" t="s">
        <v>461</v>
      </c>
      <c r="F157" s="209" t="s">
        <v>462</v>
      </c>
      <c r="G157" s="210" t="s">
        <v>258</v>
      </c>
      <c r="H157" s="211">
        <v>1</v>
      </c>
      <c r="I157" s="212"/>
      <c r="J157" s="213">
        <f>ROUND(I157*H157,2)</f>
        <v>0</v>
      </c>
      <c r="K157" s="209" t="s">
        <v>197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0.00024000000000000001</v>
      </c>
      <c r="R157" s="216">
        <f>Q157*H157</f>
        <v>0.00024000000000000001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310</v>
      </c>
      <c r="AT157" s="218" t="s">
        <v>139</v>
      </c>
      <c r="AU157" s="218" t="s">
        <v>85</v>
      </c>
      <c r="AY157" s="20" t="s">
        <v>136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310</v>
      </c>
      <c r="BM157" s="218" t="s">
        <v>868</v>
      </c>
    </row>
    <row r="158" s="2" customFormat="1">
      <c r="A158" s="41"/>
      <c r="B158" s="42"/>
      <c r="C158" s="43"/>
      <c r="D158" s="220" t="s">
        <v>145</v>
      </c>
      <c r="E158" s="43"/>
      <c r="F158" s="221" t="s">
        <v>464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145</v>
      </c>
      <c r="AU158" s="20" t="s">
        <v>85</v>
      </c>
    </row>
    <row r="159" s="2" customFormat="1">
      <c r="A159" s="41"/>
      <c r="B159" s="42"/>
      <c r="C159" s="43"/>
      <c r="D159" s="225" t="s">
        <v>146</v>
      </c>
      <c r="E159" s="43"/>
      <c r="F159" s="226" t="s">
        <v>465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146</v>
      </c>
      <c r="AU159" s="20" t="s">
        <v>85</v>
      </c>
    </row>
    <row r="160" s="2" customFormat="1" ht="24.15" customHeight="1">
      <c r="A160" s="41"/>
      <c r="B160" s="42"/>
      <c r="C160" s="207" t="s">
        <v>332</v>
      </c>
      <c r="D160" s="207" t="s">
        <v>139</v>
      </c>
      <c r="E160" s="208" t="s">
        <v>473</v>
      </c>
      <c r="F160" s="209" t="s">
        <v>474</v>
      </c>
      <c r="G160" s="210" t="s">
        <v>214</v>
      </c>
      <c r="H160" s="211">
        <v>0.017999999999999999</v>
      </c>
      <c r="I160" s="212"/>
      <c r="J160" s="213">
        <f>ROUND(I160*H160,2)</f>
        <v>0</v>
      </c>
      <c r="K160" s="209" t="s">
        <v>197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310</v>
      </c>
      <c r="AT160" s="218" t="s">
        <v>139</v>
      </c>
      <c r="AU160" s="218" t="s">
        <v>85</v>
      </c>
      <c r="AY160" s="20" t="s">
        <v>136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310</v>
      </c>
      <c r="BM160" s="218" t="s">
        <v>869</v>
      </c>
    </row>
    <row r="161" s="2" customFormat="1">
      <c r="A161" s="41"/>
      <c r="B161" s="42"/>
      <c r="C161" s="43"/>
      <c r="D161" s="220" t="s">
        <v>145</v>
      </c>
      <c r="E161" s="43"/>
      <c r="F161" s="221" t="s">
        <v>476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145</v>
      </c>
      <c r="AU161" s="20" t="s">
        <v>85</v>
      </c>
    </row>
    <row r="162" s="2" customFormat="1">
      <c r="A162" s="41"/>
      <c r="B162" s="42"/>
      <c r="C162" s="43"/>
      <c r="D162" s="225" t="s">
        <v>146</v>
      </c>
      <c r="E162" s="43"/>
      <c r="F162" s="226" t="s">
        <v>477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146</v>
      </c>
      <c r="AU162" s="20" t="s">
        <v>85</v>
      </c>
    </row>
    <row r="163" s="12" customFormat="1" ht="22.8" customHeight="1">
      <c r="A163" s="12"/>
      <c r="B163" s="191"/>
      <c r="C163" s="192"/>
      <c r="D163" s="193" t="s">
        <v>74</v>
      </c>
      <c r="E163" s="205" t="s">
        <v>478</v>
      </c>
      <c r="F163" s="205" t="s">
        <v>479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SUM(P164:P173)</f>
        <v>0</v>
      </c>
      <c r="Q163" s="199"/>
      <c r="R163" s="200">
        <f>SUM(R164:R173)</f>
        <v>1.3237644000000002</v>
      </c>
      <c r="S163" s="199"/>
      <c r="T163" s="201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85</v>
      </c>
      <c r="AT163" s="203" t="s">
        <v>74</v>
      </c>
      <c r="AU163" s="203" t="s">
        <v>83</v>
      </c>
      <c r="AY163" s="202" t="s">
        <v>136</v>
      </c>
      <c r="BK163" s="204">
        <f>SUM(BK164:BK173)</f>
        <v>0</v>
      </c>
    </row>
    <row r="164" s="2" customFormat="1" ht="33" customHeight="1">
      <c r="A164" s="41"/>
      <c r="B164" s="42"/>
      <c r="C164" s="207" t="s">
        <v>338</v>
      </c>
      <c r="D164" s="207" t="s">
        <v>139</v>
      </c>
      <c r="E164" s="208" t="s">
        <v>481</v>
      </c>
      <c r="F164" s="209" t="s">
        <v>482</v>
      </c>
      <c r="G164" s="210" t="s">
        <v>222</v>
      </c>
      <c r="H164" s="211">
        <v>67.060000000000002</v>
      </c>
      <c r="I164" s="212"/>
      <c r="J164" s="213">
        <f>ROUND(I164*H164,2)</f>
        <v>0</v>
      </c>
      <c r="K164" s="209" t="s">
        <v>197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0.019560000000000001</v>
      </c>
      <c r="R164" s="216">
        <f>Q164*H164</f>
        <v>1.3116936000000001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310</v>
      </c>
      <c r="AT164" s="218" t="s">
        <v>139</v>
      </c>
      <c r="AU164" s="218" t="s">
        <v>85</v>
      </c>
      <c r="AY164" s="20" t="s">
        <v>136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310</v>
      </c>
      <c r="BM164" s="218" t="s">
        <v>870</v>
      </c>
    </row>
    <row r="165" s="2" customFormat="1">
      <c r="A165" s="41"/>
      <c r="B165" s="42"/>
      <c r="C165" s="43"/>
      <c r="D165" s="220" t="s">
        <v>145</v>
      </c>
      <c r="E165" s="43"/>
      <c r="F165" s="221" t="s">
        <v>484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85</v>
      </c>
    </row>
    <row r="166" s="2" customFormat="1">
      <c r="A166" s="41"/>
      <c r="B166" s="42"/>
      <c r="C166" s="43"/>
      <c r="D166" s="225" t="s">
        <v>146</v>
      </c>
      <c r="E166" s="43"/>
      <c r="F166" s="226" t="s">
        <v>485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146</v>
      </c>
      <c r="AU166" s="20" t="s">
        <v>85</v>
      </c>
    </row>
    <row r="167" s="13" customFormat="1">
      <c r="A167" s="13"/>
      <c r="B167" s="232"/>
      <c r="C167" s="233"/>
      <c r="D167" s="220" t="s">
        <v>201</v>
      </c>
      <c r="E167" s="234" t="s">
        <v>19</v>
      </c>
      <c r="F167" s="235" t="s">
        <v>871</v>
      </c>
      <c r="G167" s="233"/>
      <c r="H167" s="236">
        <v>67.060000000000002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201</v>
      </c>
      <c r="AU167" s="242" t="s">
        <v>85</v>
      </c>
      <c r="AV167" s="13" t="s">
        <v>85</v>
      </c>
      <c r="AW167" s="13" t="s">
        <v>35</v>
      </c>
      <c r="AX167" s="13" t="s">
        <v>83</v>
      </c>
      <c r="AY167" s="242" t="s">
        <v>136</v>
      </c>
    </row>
    <row r="168" s="2" customFormat="1" ht="24.15" customHeight="1">
      <c r="A168" s="41"/>
      <c r="B168" s="42"/>
      <c r="C168" s="207" t="s">
        <v>7</v>
      </c>
      <c r="D168" s="207" t="s">
        <v>139</v>
      </c>
      <c r="E168" s="208" t="s">
        <v>488</v>
      </c>
      <c r="F168" s="209" t="s">
        <v>489</v>
      </c>
      <c r="G168" s="210" t="s">
        <v>222</v>
      </c>
      <c r="H168" s="211">
        <v>67.060000000000002</v>
      </c>
      <c r="I168" s="212"/>
      <c r="J168" s="213">
        <f>ROUND(I168*H168,2)</f>
        <v>0</v>
      </c>
      <c r="K168" s="209" t="s">
        <v>197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0.00018000000000000001</v>
      </c>
      <c r="R168" s="216">
        <f>Q168*H168</f>
        <v>0.012070800000000001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310</v>
      </c>
      <c r="AT168" s="218" t="s">
        <v>139</v>
      </c>
      <c r="AU168" s="218" t="s">
        <v>85</v>
      </c>
      <c r="AY168" s="20" t="s">
        <v>136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310</v>
      </c>
      <c r="BM168" s="218" t="s">
        <v>872</v>
      </c>
    </row>
    <row r="169" s="2" customFormat="1">
      <c r="A169" s="41"/>
      <c r="B169" s="42"/>
      <c r="C169" s="43"/>
      <c r="D169" s="220" t="s">
        <v>145</v>
      </c>
      <c r="E169" s="43"/>
      <c r="F169" s="221" t="s">
        <v>491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145</v>
      </c>
      <c r="AU169" s="20" t="s">
        <v>85</v>
      </c>
    </row>
    <row r="170" s="2" customFormat="1">
      <c r="A170" s="41"/>
      <c r="B170" s="42"/>
      <c r="C170" s="43"/>
      <c r="D170" s="225" t="s">
        <v>146</v>
      </c>
      <c r="E170" s="43"/>
      <c r="F170" s="226" t="s">
        <v>492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146</v>
      </c>
      <c r="AU170" s="20" t="s">
        <v>85</v>
      </c>
    </row>
    <row r="171" s="2" customFormat="1" ht="24.15" customHeight="1">
      <c r="A171" s="41"/>
      <c r="B171" s="42"/>
      <c r="C171" s="207" t="s">
        <v>350</v>
      </c>
      <c r="D171" s="207" t="s">
        <v>139</v>
      </c>
      <c r="E171" s="208" t="s">
        <v>494</v>
      </c>
      <c r="F171" s="209" t="s">
        <v>495</v>
      </c>
      <c r="G171" s="210" t="s">
        <v>214</v>
      </c>
      <c r="H171" s="211">
        <v>1.3240000000000001</v>
      </c>
      <c r="I171" s="212"/>
      <c r="J171" s="213">
        <f>ROUND(I171*H171,2)</f>
        <v>0</v>
      </c>
      <c r="K171" s="209" t="s">
        <v>197</v>
      </c>
      <c r="L171" s="47"/>
      <c r="M171" s="214" t="s">
        <v>19</v>
      </c>
      <c r="N171" s="215" t="s">
        <v>46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310</v>
      </c>
      <c r="AT171" s="218" t="s">
        <v>139</v>
      </c>
      <c r="AU171" s="218" t="s">
        <v>85</v>
      </c>
      <c r="AY171" s="20" t="s">
        <v>136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83</v>
      </c>
      <c r="BK171" s="219">
        <f>ROUND(I171*H171,2)</f>
        <v>0</v>
      </c>
      <c r="BL171" s="20" t="s">
        <v>310</v>
      </c>
      <c r="BM171" s="218" t="s">
        <v>873</v>
      </c>
    </row>
    <row r="172" s="2" customFormat="1">
      <c r="A172" s="41"/>
      <c r="B172" s="42"/>
      <c r="C172" s="43"/>
      <c r="D172" s="220" t="s">
        <v>145</v>
      </c>
      <c r="E172" s="43"/>
      <c r="F172" s="221" t="s">
        <v>497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145</v>
      </c>
      <c r="AU172" s="20" t="s">
        <v>85</v>
      </c>
    </row>
    <row r="173" s="2" customFormat="1">
      <c r="A173" s="41"/>
      <c r="B173" s="42"/>
      <c r="C173" s="43"/>
      <c r="D173" s="225" t="s">
        <v>146</v>
      </c>
      <c r="E173" s="43"/>
      <c r="F173" s="226" t="s">
        <v>498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146</v>
      </c>
      <c r="AU173" s="20" t="s">
        <v>85</v>
      </c>
    </row>
    <row r="174" s="12" customFormat="1" ht="22.8" customHeight="1">
      <c r="A174" s="12"/>
      <c r="B174" s="191"/>
      <c r="C174" s="192"/>
      <c r="D174" s="193" t="s">
        <v>74</v>
      </c>
      <c r="E174" s="205" t="s">
        <v>583</v>
      </c>
      <c r="F174" s="205" t="s">
        <v>584</v>
      </c>
      <c r="G174" s="192"/>
      <c r="H174" s="192"/>
      <c r="I174" s="195"/>
      <c r="J174" s="206">
        <f>BK174</f>
        <v>0</v>
      </c>
      <c r="K174" s="192"/>
      <c r="L174" s="197"/>
      <c r="M174" s="198"/>
      <c r="N174" s="199"/>
      <c r="O174" s="199"/>
      <c r="P174" s="200">
        <f>SUM(P175:P181)</f>
        <v>0</v>
      </c>
      <c r="Q174" s="199"/>
      <c r="R174" s="200">
        <f>SUM(R175:R181)</f>
        <v>0</v>
      </c>
      <c r="S174" s="199"/>
      <c r="T174" s="201">
        <f>SUM(T175:T181)</f>
        <v>1.6765000000000001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2" t="s">
        <v>85</v>
      </c>
      <c r="AT174" s="203" t="s">
        <v>74</v>
      </c>
      <c r="AU174" s="203" t="s">
        <v>83</v>
      </c>
      <c r="AY174" s="202" t="s">
        <v>136</v>
      </c>
      <c r="BK174" s="204">
        <f>SUM(BK175:BK181)</f>
        <v>0</v>
      </c>
    </row>
    <row r="175" s="2" customFormat="1" ht="24.15" customHeight="1">
      <c r="A175" s="41"/>
      <c r="B175" s="42"/>
      <c r="C175" s="207" t="s">
        <v>358</v>
      </c>
      <c r="D175" s="207" t="s">
        <v>139</v>
      </c>
      <c r="E175" s="208" t="s">
        <v>586</v>
      </c>
      <c r="F175" s="209" t="s">
        <v>587</v>
      </c>
      <c r="G175" s="210" t="s">
        <v>222</v>
      </c>
      <c r="H175" s="211">
        <v>67.060000000000002</v>
      </c>
      <c r="I175" s="212"/>
      <c r="J175" s="213">
        <f>ROUND(I175*H175,2)</f>
        <v>0</v>
      </c>
      <c r="K175" s="209" t="s">
        <v>197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0.025000000000000001</v>
      </c>
      <c r="T175" s="217">
        <f>S175*H175</f>
        <v>1.6765000000000001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310</v>
      </c>
      <c r="AT175" s="218" t="s">
        <v>139</v>
      </c>
      <c r="AU175" s="218" t="s">
        <v>85</v>
      </c>
      <c r="AY175" s="20" t="s">
        <v>136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310</v>
      </c>
      <c r="BM175" s="218" t="s">
        <v>874</v>
      </c>
    </row>
    <row r="176" s="2" customFormat="1">
      <c r="A176" s="41"/>
      <c r="B176" s="42"/>
      <c r="C176" s="43"/>
      <c r="D176" s="220" t="s">
        <v>145</v>
      </c>
      <c r="E176" s="43"/>
      <c r="F176" s="221" t="s">
        <v>589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145</v>
      </c>
      <c r="AU176" s="20" t="s">
        <v>85</v>
      </c>
    </row>
    <row r="177" s="2" customFormat="1">
      <c r="A177" s="41"/>
      <c r="B177" s="42"/>
      <c r="C177" s="43"/>
      <c r="D177" s="225" t="s">
        <v>146</v>
      </c>
      <c r="E177" s="43"/>
      <c r="F177" s="226" t="s">
        <v>590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146</v>
      </c>
      <c r="AU177" s="20" t="s">
        <v>85</v>
      </c>
    </row>
    <row r="178" s="13" customFormat="1">
      <c r="A178" s="13"/>
      <c r="B178" s="232"/>
      <c r="C178" s="233"/>
      <c r="D178" s="220" t="s">
        <v>201</v>
      </c>
      <c r="E178" s="234" t="s">
        <v>19</v>
      </c>
      <c r="F178" s="235" t="s">
        <v>871</v>
      </c>
      <c r="G178" s="233"/>
      <c r="H178" s="236">
        <v>67.060000000000002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201</v>
      </c>
      <c r="AU178" s="242" t="s">
        <v>85</v>
      </c>
      <c r="AV178" s="13" t="s">
        <v>85</v>
      </c>
      <c r="AW178" s="13" t="s">
        <v>35</v>
      </c>
      <c r="AX178" s="13" t="s">
        <v>83</v>
      </c>
      <c r="AY178" s="242" t="s">
        <v>136</v>
      </c>
    </row>
    <row r="179" s="2" customFormat="1" ht="16.5" customHeight="1">
      <c r="A179" s="41"/>
      <c r="B179" s="42"/>
      <c r="C179" s="207" t="s">
        <v>368</v>
      </c>
      <c r="D179" s="207" t="s">
        <v>139</v>
      </c>
      <c r="E179" s="208" t="s">
        <v>593</v>
      </c>
      <c r="F179" s="209" t="s">
        <v>594</v>
      </c>
      <c r="G179" s="210" t="s">
        <v>222</v>
      </c>
      <c r="H179" s="211">
        <v>67.060000000000002</v>
      </c>
      <c r="I179" s="212"/>
      <c r="J179" s="213">
        <f>ROUND(I179*H179,2)</f>
        <v>0</v>
      </c>
      <c r="K179" s="209" t="s">
        <v>197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310</v>
      </c>
      <c r="AT179" s="218" t="s">
        <v>139</v>
      </c>
      <c r="AU179" s="218" t="s">
        <v>85</v>
      </c>
      <c r="AY179" s="20" t="s">
        <v>136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310</v>
      </c>
      <c r="BM179" s="218" t="s">
        <v>875</v>
      </c>
    </row>
    <row r="180" s="2" customFormat="1">
      <c r="A180" s="41"/>
      <c r="B180" s="42"/>
      <c r="C180" s="43"/>
      <c r="D180" s="220" t="s">
        <v>145</v>
      </c>
      <c r="E180" s="43"/>
      <c r="F180" s="221" t="s">
        <v>596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145</v>
      </c>
      <c r="AU180" s="20" t="s">
        <v>85</v>
      </c>
    </row>
    <row r="181" s="2" customFormat="1">
      <c r="A181" s="41"/>
      <c r="B181" s="42"/>
      <c r="C181" s="43"/>
      <c r="D181" s="225" t="s">
        <v>146</v>
      </c>
      <c r="E181" s="43"/>
      <c r="F181" s="226" t="s">
        <v>597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146</v>
      </c>
      <c r="AU181" s="20" t="s">
        <v>85</v>
      </c>
    </row>
    <row r="182" s="12" customFormat="1" ht="22.8" customHeight="1">
      <c r="A182" s="12"/>
      <c r="B182" s="191"/>
      <c r="C182" s="192"/>
      <c r="D182" s="193" t="s">
        <v>74</v>
      </c>
      <c r="E182" s="205" t="s">
        <v>598</v>
      </c>
      <c r="F182" s="205" t="s">
        <v>599</v>
      </c>
      <c r="G182" s="192"/>
      <c r="H182" s="192"/>
      <c r="I182" s="195"/>
      <c r="J182" s="206">
        <f>BK182</f>
        <v>0</v>
      </c>
      <c r="K182" s="192"/>
      <c r="L182" s="197"/>
      <c r="M182" s="198"/>
      <c r="N182" s="199"/>
      <c r="O182" s="199"/>
      <c r="P182" s="200">
        <f>SUM(P183:P205)</f>
        <v>0</v>
      </c>
      <c r="Q182" s="199"/>
      <c r="R182" s="200">
        <f>SUM(R183:R205)</f>
        <v>0.16635739999999999</v>
      </c>
      <c r="S182" s="199"/>
      <c r="T182" s="201">
        <f>SUM(T183:T205)</f>
        <v>0.20118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2" t="s">
        <v>85</v>
      </c>
      <c r="AT182" s="203" t="s">
        <v>74</v>
      </c>
      <c r="AU182" s="203" t="s">
        <v>83</v>
      </c>
      <c r="AY182" s="202" t="s">
        <v>136</v>
      </c>
      <c r="BK182" s="204">
        <f>SUM(BK183:BK205)</f>
        <v>0</v>
      </c>
    </row>
    <row r="183" s="2" customFormat="1" ht="24.15" customHeight="1">
      <c r="A183" s="41"/>
      <c r="B183" s="42"/>
      <c r="C183" s="207" t="s">
        <v>374</v>
      </c>
      <c r="D183" s="207" t="s">
        <v>139</v>
      </c>
      <c r="E183" s="208" t="s">
        <v>601</v>
      </c>
      <c r="F183" s="209" t="s">
        <v>602</v>
      </c>
      <c r="G183" s="210" t="s">
        <v>222</v>
      </c>
      <c r="H183" s="211">
        <v>67.060000000000002</v>
      </c>
      <c r="I183" s="212"/>
      <c r="J183" s="213">
        <f>ROUND(I183*H183,2)</f>
        <v>0</v>
      </c>
      <c r="K183" s="209" t="s">
        <v>197</v>
      </c>
      <c r="L183" s="47"/>
      <c r="M183" s="214" t="s">
        <v>19</v>
      </c>
      <c r="N183" s="215" t="s">
        <v>46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0.0030000000000000001</v>
      </c>
      <c r="T183" s="217">
        <f>S183*H183</f>
        <v>0.20118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310</v>
      </c>
      <c r="AT183" s="218" t="s">
        <v>139</v>
      </c>
      <c r="AU183" s="218" t="s">
        <v>85</v>
      </c>
      <c r="AY183" s="20" t="s">
        <v>136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310</v>
      </c>
      <c r="BM183" s="218" t="s">
        <v>876</v>
      </c>
    </row>
    <row r="184" s="2" customFormat="1">
      <c r="A184" s="41"/>
      <c r="B184" s="42"/>
      <c r="C184" s="43"/>
      <c r="D184" s="220" t="s">
        <v>145</v>
      </c>
      <c r="E184" s="43"/>
      <c r="F184" s="221" t="s">
        <v>604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145</v>
      </c>
      <c r="AU184" s="20" t="s">
        <v>85</v>
      </c>
    </row>
    <row r="185" s="2" customFormat="1">
      <c r="A185" s="41"/>
      <c r="B185" s="42"/>
      <c r="C185" s="43"/>
      <c r="D185" s="225" t="s">
        <v>146</v>
      </c>
      <c r="E185" s="43"/>
      <c r="F185" s="226" t="s">
        <v>605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146</v>
      </c>
      <c r="AU185" s="20" t="s">
        <v>85</v>
      </c>
    </row>
    <row r="186" s="2" customFormat="1" ht="21.75" customHeight="1">
      <c r="A186" s="41"/>
      <c r="B186" s="42"/>
      <c r="C186" s="207" t="s">
        <v>380</v>
      </c>
      <c r="D186" s="207" t="s">
        <v>139</v>
      </c>
      <c r="E186" s="208" t="s">
        <v>608</v>
      </c>
      <c r="F186" s="209" t="s">
        <v>609</v>
      </c>
      <c r="G186" s="210" t="s">
        <v>222</v>
      </c>
      <c r="H186" s="211">
        <v>67.060000000000002</v>
      </c>
      <c r="I186" s="212"/>
      <c r="J186" s="213">
        <f>ROUND(I186*H186,2)</f>
        <v>0</v>
      </c>
      <c r="K186" s="209" t="s">
        <v>197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0.00029999999999999997</v>
      </c>
      <c r="R186" s="216">
        <f>Q186*H186</f>
        <v>0.020118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310</v>
      </c>
      <c r="AT186" s="218" t="s">
        <v>139</v>
      </c>
      <c r="AU186" s="218" t="s">
        <v>85</v>
      </c>
      <c r="AY186" s="20" t="s">
        <v>136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310</v>
      </c>
      <c r="BM186" s="218" t="s">
        <v>877</v>
      </c>
    </row>
    <row r="187" s="2" customFormat="1">
      <c r="A187" s="41"/>
      <c r="B187" s="42"/>
      <c r="C187" s="43"/>
      <c r="D187" s="220" t="s">
        <v>145</v>
      </c>
      <c r="E187" s="43"/>
      <c r="F187" s="221" t="s">
        <v>611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145</v>
      </c>
      <c r="AU187" s="20" t="s">
        <v>85</v>
      </c>
    </row>
    <row r="188" s="2" customFormat="1">
      <c r="A188" s="41"/>
      <c r="B188" s="42"/>
      <c r="C188" s="43"/>
      <c r="D188" s="225" t="s">
        <v>146</v>
      </c>
      <c r="E188" s="43"/>
      <c r="F188" s="226" t="s">
        <v>612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146</v>
      </c>
      <c r="AU188" s="20" t="s">
        <v>85</v>
      </c>
    </row>
    <row r="189" s="2" customFormat="1" ht="33" customHeight="1">
      <c r="A189" s="41"/>
      <c r="B189" s="42"/>
      <c r="C189" s="264" t="s">
        <v>388</v>
      </c>
      <c r="D189" s="264" t="s">
        <v>263</v>
      </c>
      <c r="E189" s="265" t="s">
        <v>614</v>
      </c>
      <c r="F189" s="266" t="s">
        <v>615</v>
      </c>
      <c r="G189" s="267" t="s">
        <v>222</v>
      </c>
      <c r="H189" s="268">
        <v>73.766000000000005</v>
      </c>
      <c r="I189" s="269"/>
      <c r="J189" s="270">
        <f>ROUND(I189*H189,2)</f>
        <v>0</v>
      </c>
      <c r="K189" s="266" t="s">
        <v>197</v>
      </c>
      <c r="L189" s="271"/>
      <c r="M189" s="272" t="s">
        <v>19</v>
      </c>
      <c r="N189" s="273" t="s">
        <v>46</v>
      </c>
      <c r="O189" s="87"/>
      <c r="P189" s="216">
        <f>O189*H189</f>
        <v>0</v>
      </c>
      <c r="Q189" s="216">
        <v>0.0018</v>
      </c>
      <c r="R189" s="216">
        <f>Q189*H189</f>
        <v>0.1327788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409</v>
      </c>
      <c r="AT189" s="218" t="s">
        <v>263</v>
      </c>
      <c r="AU189" s="218" t="s">
        <v>85</v>
      </c>
      <c r="AY189" s="20" t="s">
        <v>136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310</v>
      </c>
      <c r="BM189" s="218" t="s">
        <v>878</v>
      </c>
    </row>
    <row r="190" s="2" customFormat="1">
      <c r="A190" s="41"/>
      <c r="B190" s="42"/>
      <c r="C190" s="43"/>
      <c r="D190" s="220" t="s">
        <v>145</v>
      </c>
      <c r="E190" s="43"/>
      <c r="F190" s="221" t="s">
        <v>615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145</v>
      </c>
      <c r="AU190" s="20" t="s">
        <v>85</v>
      </c>
    </row>
    <row r="191" s="13" customFormat="1">
      <c r="A191" s="13"/>
      <c r="B191" s="232"/>
      <c r="C191" s="233"/>
      <c r="D191" s="220" t="s">
        <v>201</v>
      </c>
      <c r="E191" s="234" t="s">
        <v>19</v>
      </c>
      <c r="F191" s="235" t="s">
        <v>879</v>
      </c>
      <c r="G191" s="233"/>
      <c r="H191" s="236">
        <v>73.766000000000005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201</v>
      </c>
      <c r="AU191" s="242" t="s">
        <v>85</v>
      </c>
      <c r="AV191" s="13" t="s">
        <v>85</v>
      </c>
      <c r="AW191" s="13" t="s">
        <v>35</v>
      </c>
      <c r="AX191" s="13" t="s">
        <v>83</v>
      </c>
      <c r="AY191" s="242" t="s">
        <v>136</v>
      </c>
    </row>
    <row r="192" s="2" customFormat="1" ht="16.5" customHeight="1">
      <c r="A192" s="41"/>
      <c r="B192" s="42"/>
      <c r="C192" s="207" t="s">
        <v>394</v>
      </c>
      <c r="D192" s="207" t="s">
        <v>139</v>
      </c>
      <c r="E192" s="208" t="s">
        <v>619</v>
      </c>
      <c r="F192" s="209" t="s">
        <v>620</v>
      </c>
      <c r="G192" s="210" t="s">
        <v>305</v>
      </c>
      <c r="H192" s="211">
        <v>33.115000000000002</v>
      </c>
      <c r="I192" s="212"/>
      <c r="J192" s="213">
        <f>ROUND(I192*H192,2)</f>
        <v>0</v>
      </c>
      <c r="K192" s="209" t="s">
        <v>197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1.0000000000000001E-05</v>
      </c>
      <c r="R192" s="216">
        <f>Q192*H192</f>
        <v>0.00033115000000000005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310</v>
      </c>
      <c r="AT192" s="218" t="s">
        <v>139</v>
      </c>
      <c r="AU192" s="218" t="s">
        <v>85</v>
      </c>
      <c r="AY192" s="20" t="s">
        <v>136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310</v>
      </c>
      <c r="BM192" s="218" t="s">
        <v>880</v>
      </c>
    </row>
    <row r="193" s="2" customFormat="1">
      <c r="A193" s="41"/>
      <c r="B193" s="42"/>
      <c r="C193" s="43"/>
      <c r="D193" s="220" t="s">
        <v>145</v>
      </c>
      <c r="E193" s="43"/>
      <c r="F193" s="221" t="s">
        <v>622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145</v>
      </c>
      <c r="AU193" s="20" t="s">
        <v>85</v>
      </c>
    </row>
    <row r="194" s="2" customFormat="1">
      <c r="A194" s="41"/>
      <c r="B194" s="42"/>
      <c r="C194" s="43"/>
      <c r="D194" s="225" t="s">
        <v>146</v>
      </c>
      <c r="E194" s="43"/>
      <c r="F194" s="226" t="s">
        <v>623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146</v>
      </c>
      <c r="AU194" s="20" t="s">
        <v>85</v>
      </c>
    </row>
    <row r="195" s="2" customFormat="1" ht="16.5" customHeight="1">
      <c r="A195" s="41"/>
      <c r="B195" s="42"/>
      <c r="C195" s="264" t="s">
        <v>400</v>
      </c>
      <c r="D195" s="264" t="s">
        <v>263</v>
      </c>
      <c r="E195" s="265" t="s">
        <v>627</v>
      </c>
      <c r="F195" s="266" t="s">
        <v>628</v>
      </c>
      <c r="G195" s="267" t="s">
        <v>305</v>
      </c>
      <c r="H195" s="268">
        <v>36.427</v>
      </c>
      <c r="I195" s="269"/>
      <c r="J195" s="270">
        <f>ROUND(I195*H195,2)</f>
        <v>0</v>
      </c>
      <c r="K195" s="266" t="s">
        <v>197</v>
      </c>
      <c r="L195" s="271"/>
      <c r="M195" s="272" t="s">
        <v>19</v>
      </c>
      <c r="N195" s="273" t="s">
        <v>46</v>
      </c>
      <c r="O195" s="87"/>
      <c r="P195" s="216">
        <f>O195*H195</f>
        <v>0</v>
      </c>
      <c r="Q195" s="216">
        <v>0.00035</v>
      </c>
      <c r="R195" s="216">
        <f>Q195*H195</f>
        <v>0.012749449999999999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409</v>
      </c>
      <c r="AT195" s="218" t="s">
        <v>263</v>
      </c>
      <c r="AU195" s="218" t="s">
        <v>85</v>
      </c>
      <c r="AY195" s="20" t="s">
        <v>136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310</v>
      </c>
      <c r="BM195" s="218" t="s">
        <v>881</v>
      </c>
    </row>
    <row r="196" s="2" customFormat="1">
      <c r="A196" s="41"/>
      <c r="B196" s="42"/>
      <c r="C196" s="43"/>
      <c r="D196" s="220" t="s">
        <v>145</v>
      </c>
      <c r="E196" s="43"/>
      <c r="F196" s="221" t="s">
        <v>628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145</v>
      </c>
      <c r="AU196" s="20" t="s">
        <v>85</v>
      </c>
    </row>
    <row r="197" s="13" customFormat="1">
      <c r="A197" s="13"/>
      <c r="B197" s="232"/>
      <c r="C197" s="233"/>
      <c r="D197" s="220" t="s">
        <v>201</v>
      </c>
      <c r="E197" s="234" t="s">
        <v>19</v>
      </c>
      <c r="F197" s="235" t="s">
        <v>882</v>
      </c>
      <c r="G197" s="233"/>
      <c r="H197" s="236">
        <v>36.427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201</v>
      </c>
      <c r="AU197" s="242" t="s">
        <v>85</v>
      </c>
      <c r="AV197" s="13" t="s">
        <v>85</v>
      </c>
      <c r="AW197" s="13" t="s">
        <v>35</v>
      </c>
      <c r="AX197" s="13" t="s">
        <v>83</v>
      </c>
      <c r="AY197" s="242" t="s">
        <v>136</v>
      </c>
    </row>
    <row r="198" s="2" customFormat="1" ht="16.5" customHeight="1">
      <c r="A198" s="41"/>
      <c r="B198" s="42"/>
      <c r="C198" s="207" t="s">
        <v>406</v>
      </c>
      <c r="D198" s="207" t="s">
        <v>139</v>
      </c>
      <c r="E198" s="208" t="s">
        <v>632</v>
      </c>
      <c r="F198" s="209" t="s">
        <v>633</v>
      </c>
      <c r="G198" s="210" t="s">
        <v>305</v>
      </c>
      <c r="H198" s="211">
        <v>1</v>
      </c>
      <c r="I198" s="212"/>
      <c r="J198" s="213">
        <f>ROUND(I198*H198,2)</f>
        <v>0</v>
      </c>
      <c r="K198" s="209" t="s">
        <v>197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310</v>
      </c>
      <c r="AT198" s="218" t="s">
        <v>139</v>
      </c>
      <c r="AU198" s="218" t="s">
        <v>85</v>
      </c>
      <c r="AY198" s="20" t="s">
        <v>136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310</v>
      </c>
      <c r="BM198" s="218" t="s">
        <v>883</v>
      </c>
    </row>
    <row r="199" s="2" customFormat="1">
      <c r="A199" s="41"/>
      <c r="B199" s="42"/>
      <c r="C199" s="43"/>
      <c r="D199" s="220" t="s">
        <v>145</v>
      </c>
      <c r="E199" s="43"/>
      <c r="F199" s="221" t="s">
        <v>635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145</v>
      </c>
      <c r="AU199" s="20" t="s">
        <v>85</v>
      </c>
    </row>
    <row r="200" s="2" customFormat="1">
      <c r="A200" s="41"/>
      <c r="B200" s="42"/>
      <c r="C200" s="43"/>
      <c r="D200" s="225" t="s">
        <v>146</v>
      </c>
      <c r="E200" s="43"/>
      <c r="F200" s="226" t="s">
        <v>636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146</v>
      </c>
      <c r="AU200" s="20" t="s">
        <v>85</v>
      </c>
    </row>
    <row r="201" s="2" customFormat="1" ht="24.15" customHeight="1">
      <c r="A201" s="41"/>
      <c r="B201" s="42"/>
      <c r="C201" s="264" t="s">
        <v>413</v>
      </c>
      <c r="D201" s="264" t="s">
        <v>263</v>
      </c>
      <c r="E201" s="265" t="s">
        <v>638</v>
      </c>
      <c r="F201" s="266" t="s">
        <v>639</v>
      </c>
      <c r="G201" s="267" t="s">
        <v>305</v>
      </c>
      <c r="H201" s="268">
        <v>1</v>
      </c>
      <c r="I201" s="269"/>
      <c r="J201" s="270">
        <f>ROUND(I201*H201,2)</f>
        <v>0</v>
      </c>
      <c r="K201" s="266" t="s">
        <v>197</v>
      </c>
      <c r="L201" s="271"/>
      <c r="M201" s="272" t="s">
        <v>19</v>
      </c>
      <c r="N201" s="273" t="s">
        <v>46</v>
      </c>
      <c r="O201" s="87"/>
      <c r="P201" s="216">
        <f>O201*H201</f>
        <v>0</v>
      </c>
      <c r="Q201" s="216">
        <v>0.00038000000000000002</v>
      </c>
      <c r="R201" s="216">
        <f>Q201*H201</f>
        <v>0.00038000000000000002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409</v>
      </c>
      <c r="AT201" s="218" t="s">
        <v>263</v>
      </c>
      <c r="AU201" s="218" t="s">
        <v>85</v>
      </c>
      <c r="AY201" s="20" t="s">
        <v>136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310</v>
      </c>
      <c r="BM201" s="218" t="s">
        <v>884</v>
      </c>
    </row>
    <row r="202" s="2" customFormat="1">
      <c r="A202" s="41"/>
      <c r="B202" s="42"/>
      <c r="C202" s="43"/>
      <c r="D202" s="220" t="s">
        <v>145</v>
      </c>
      <c r="E202" s="43"/>
      <c r="F202" s="221" t="s">
        <v>639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145</v>
      </c>
      <c r="AU202" s="20" t="s">
        <v>85</v>
      </c>
    </row>
    <row r="203" s="2" customFormat="1" ht="24.15" customHeight="1">
      <c r="A203" s="41"/>
      <c r="B203" s="42"/>
      <c r="C203" s="207" t="s">
        <v>409</v>
      </c>
      <c r="D203" s="207" t="s">
        <v>139</v>
      </c>
      <c r="E203" s="208" t="s">
        <v>642</v>
      </c>
      <c r="F203" s="209" t="s">
        <v>643</v>
      </c>
      <c r="G203" s="210" t="s">
        <v>214</v>
      </c>
      <c r="H203" s="211">
        <v>0.16600000000000001</v>
      </c>
      <c r="I203" s="212"/>
      <c r="J203" s="213">
        <f>ROUND(I203*H203,2)</f>
        <v>0</v>
      </c>
      <c r="K203" s="209" t="s">
        <v>197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310</v>
      </c>
      <c r="AT203" s="218" t="s">
        <v>139</v>
      </c>
      <c r="AU203" s="218" t="s">
        <v>85</v>
      </c>
      <c r="AY203" s="20" t="s">
        <v>136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310</v>
      </c>
      <c r="BM203" s="218" t="s">
        <v>885</v>
      </c>
    </row>
    <row r="204" s="2" customFormat="1">
      <c r="A204" s="41"/>
      <c r="B204" s="42"/>
      <c r="C204" s="43"/>
      <c r="D204" s="220" t="s">
        <v>145</v>
      </c>
      <c r="E204" s="43"/>
      <c r="F204" s="221" t="s">
        <v>645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145</v>
      </c>
      <c r="AU204" s="20" t="s">
        <v>85</v>
      </c>
    </row>
    <row r="205" s="2" customFormat="1">
      <c r="A205" s="41"/>
      <c r="B205" s="42"/>
      <c r="C205" s="43"/>
      <c r="D205" s="225" t="s">
        <v>146</v>
      </c>
      <c r="E205" s="43"/>
      <c r="F205" s="226" t="s">
        <v>646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146</v>
      </c>
      <c r="AU205" s="20" t="s">
        <v>85</v>
      </c>
    </row>
    <row r="206" s="12" customFormat="1" ht="22.8" customHeight="1">
      <c r="A206" s="12"/>
      <c r="B206" s="191"/>
      <c r="C206" s="192"/>
      <c r="D206" s="193" t="s">
        <v>74</v>
      </c>
      <c r="E206" s="205" t="s">
        <v>647</v>
      </c>
      <c r="F206" s="205" t="s">
        <v>648</v>
      </c>
      <c r="G206" s="192"/>
      <c r="H206" s="192"/>
      <c r="I206" s="195"/>
      <c r="J206" s="206">
        <f>BK206</f>
        <v>0</v>
      </c>
      <c r="K206" s="192"/>
      <c r="L206" s="197"/>
      <c r="M206" s="198"/>
      <c r="N206" s="199"/>
      <c r="O206" s="199"/>
      <c r="P206" s="200">
        <f>SUM(P207:P226)</f>
        <v>0</v>
      </c>
      <c r="Q206" s="199"/>
      <c r="R206" s="200">
        <f>SUM(R207:R226)</f>
        <v>0.039919499999999997</v>
      </c>
      <c r="S206" s="199"/>
      <c r="T206" s="201">
        <f>SUM(T207:T226)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2" t="s">
        <v>85</v>
      </c>
      <c r="AT206" s="203" t="s">
        <v>74</v>
      </c>
      <c r="AU206" s="203" t="s">
        <v>83</v>
      </c>
      <c r="AY206" s="202" t="s">
        <v>136</v>
      </c>
      <c r="BK206" s="204">
        <f>SUM(BK207:BK226)</f>
        <v>0</v>
      </c>
    </row>
    <row r="207" s="2" customFormat="1" ht="16.5" customHeight="1">
      <c r="A207" s="41"/>
      <c r="B207" s="42"/>
      <c r="C207" s="207" t="s">
        <v>429</v>
      </c>
      <c r="D207" s="207" t="s">
        <v>139</v>
      </c>
      <c r="E207" s="208" t="s">
        <v>650</v>
      </c>
      <c r="F207" s="209" t="s">
        <v>651</v>
      </c>
      <c r="G207" s="210" t="s">
        <v>222</v>
      </c>
      <c r="H207" s="211">
        <v>1.5</v>
      </c>
      <c r="I207" s="212"/>
      <c r="J207" s="213">
        <f>ROUND(I207*H207,2)</f>
        <v>0</v>
      </c>
      <c r="K207" s="209" t="s">
        <v>197</v>
      </c>
      <c r="L207" s="47"/>
      <c r="M207" s="214" t="s">
        <v>19</v>
      </c>
      <c r="N207" s="215" t="s">
        <v>46</v>
      </c>
      <c r="O207" s="87"/>
      <c r="P207" s="216">
        <f>O207*H207</f>
        <v>0</v>
      </c>
      <c r="Q207" s="216">
        <v>0.00029999999999999997</v>
      </c>
      <c r="R207" s="216">
        <f>Q207*H207</f>
        <v>0.00044999999999999999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310</v>
      </c>
      <c r="AT207" s="218" t="s">
        <v>139</v>
      </c>
      <c r="AU207" s="218" t="s">
        <v>85</v>
      </c>
      <c r="AY207" s="20" t="s">
        <v>136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83</v>
      </c>
      <c r="BK207" s="219">
        <f>ROUND(I207*H207,2)</f>
        <v>0</v>
      </c>
      <c r="BL207" s="20" t="s">
        <v>310</v>
      </c>
      <c r="BM207" s="218" t="s">
        <v>886</v>
      </c>
    </row>
    <row r="208" s="2" customFormat="1">
      <c r="A208" s="41"/>
      <c r="B208" s="42"/>
      <c r="C208" s="43"/>
      <c r="D208" s="220" t="s">
        <v>145</v>
      </c>
      <c r="E208" s="43"/>
      <c r="F208" s="221" t="s">
        <v>653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145</v>
      </c>
      <c r="AU208" s="20" t="s">
        <v>85</v>
      </c>
    </row>
    <row r="209" s="2" customFormat="1">
      <c r="A209" s="41"/>
      <c r="B209" s="42"/>
      <c r="C209" s="43"/>
      <c r="D209" s="225" t="s">
        <v>146</v>
      </c>
      <c r="E209" s="43"/>
      <c r="F209" s="226" t="s">
        <v>654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146</v>
      </c>
      <c r="AU209" s="20" t="s">
        <v>85</v>
      </c>
    </row>
    <row r="210" s="13" customFormat="1">
      <c r="A210" s="13"/>
      <c r="B210" s="232"/>
      <c r="C210" s="233"/>
      <c r="D210" s="220" t="s">
        <v>201</v>
      </c>
      <c r="E210" s="234" t="s">
        <v>19</v>
      </c>
      <c r="F210" s="235" t="s">
        <v>851</v>
      </c>
      <c r="G210" s="233"/>
      <c r="H210" s="236">
        <v>1.5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201</v>
      </c>
      <c r="AU210" s="242" t="s">
        <v>85</v>
      </c>
      <c r="AV210" s="13" t="s">
        <v>85</v>
      </c>
      <c r="AW210" s="13" t="s">
        <v>35</v>
      </c>
      <c r="AX210" s="13" t="s">
        <v>83</v>
      </c>
      <c r="AY210" s="242" t="s">
        <v>136</v>
      </c>
    </row>
    <row r="211" s="2" customFormat="1" ht="33" customHeight="1">
      <c r="A211" s="41"/>
      <c r="B211" s="42"/>
      <c r="C211" s="207" t="s">
        <v>435</v>
      </c>
      <c r="D211" s="207" t="s">
        <v>139</v>
      </c>
      <c r="E211" s="208" t="s">
        <v>662</v>
      </c>
      <c r="F211" s="209" t="s">
        <v>663</v>
      </c>
      <c r="G211" s="210" t="s">
        <v>222</v>
      </c>
      <c r="H211" s="211">
        <v>1.5</v>
      </c>
      <c r="I211" s="212"/>
      <c r="J211" s="213">
        <f>ROUND(I211*H211,2)</f>
        <v>0</v>
      </c>
      <c r="K211" s="209" t="s">
        <v>197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0.0060000000000000001</v>
      </c>
      <c r="R211" s="216">
        <f>Q211*H211</f>
        <v>0.0090000000000000011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310</v>
      </c>
      <c r="AT211" s="218" t="s">
        <v>139</v>
      </c>
      <c r="AU211" s="218" t="s">
        <v>85</v>
      </c>
      <c r="AY211" s="20" t="s">
        <v>136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310</v>
      </c>
      <c r="BM211" s="218" t="s">
        <v>887</v>
      </c>
    </row>
    <row r="212" s="2" customFormat="1">
      <c r="A212" s="41"/>
      <c r="B212" s="42"/>
      <c r="C212" s="43"/>
      <c r="D212" s="220" t="s">
        <v>145</v>
      </c>
      <c r="E212" s="43"/>
      <c r="F212" s="221" t="s">
        <v>665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145</v>
      </c>
      <c r="AU212" s="20" t="s">
        <v>85</v>
      </c>
    </row>
    <row r="213" s="2" customFormat="1">
      <c r="A213" s="41"/>
      <c r="B213" s="42"/>
      <c r="C213" s="43"/>
      <c r="D213" s="225" t="s">
        <v>146</v>
      </c>
      <c r="E213" s="43"/>
      <c r="F213" s="226" t="s">
        <v>666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146</v>
      </c>
      <c r="AU213" s="20" t="s">
        <v>85</v>
      </c>
    </row>
    <row r="214" s="2" customFormat="1" ht="24.15" customHeight="1">
      <c r="A214" s="41"/>
      <c r="B214" s="42"/>
      <c r="C214" s="264" t="s">
        <v>441</v>
      </c>
      <c r="D214" s="264" t="s">
        <v>263</v>
      </c>
      <c r="E214" s="265" t="s">
        <v>668</v>
      </c>
      <c r="F214" s="266" t="s">
        <v>669</v>
      </c>
      <c r="G214" s="267" t="s">
        <v>222</v>
      </c>
      <c r="H214" s="268">
        <v>1.6499999999999999</v>
      </c>
      <c r="I214" s="269"/>
      <c r="J214" s="270">
        <f>ROUND(I214*H214,2)</f>
        <v>0</v>
      </c>
      <c r="K214" s="266" t="s">
        <v>197</v>
      </c>
      <c r="L214" s="271"/>
      <c r="M214" s="272" t="s">
        <v>19</v>
      </c>
      <c r="N214" s="273" t="s">
        <v>46</v>
      </c>
      <c r="O214" s="87"/>
      <c r="P214" s="216">
        <f>O214*H214</f>
        <v>0</v>
      </c>
      <c r="Q214" s="216">
        <v>0.01771</v>
      </c>
      <c r="R214" s="216">
        <f>Q214*H214</f>
        <v>0.029221499999999997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409</v>
      </c>
      <c r="AT214" s="218" t="s">
        <v>263</v>
      </c>
      <c r="AU214" s="218" t="s">
        <v>85</v>
      </c>
      <c r="AY214" s="20" t="s">
        <v>136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310</v>
      </c>
      <c r="BM214" s="218" t="s">
        <v>888</v>
      </c>
    </row>
    <row r="215" s="2" customFormat="1">
      <c r="A215" s="41"/>
      <c r="B215" s="42"/>
      <c r="C215" s="43"/>
      <c r="D215" s="220" t="s">
        <v>145</v>
      </c>
      <c r="E215" s="43"/>
      <c r="F215" s="221" t="s">
        <v>669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145</v>
      </c>
      <c r="AU215" s="20" t="s">
        <v>85</v>
      </c>
    </row>
    <row r="216" s="13" customFormat="1">
      <c r="A216" s="13"/>
      <c r="B216" s="232"/>
      <c r="C216" s="233"/>
      <c r="D216" s="220" t="s">
        <v>201</v>
      </c>
      <c r="E216" s="234" t="s">
        <v>19</v>
      </c>
      <c r="F216" s="235" t="s">
        <v>889</v>
      </c>
      <c r="G216" s="233"/>
      <c r="H216" s="236">
        <v>1.6499999999999999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201</v>
      </c>
      <c r="AU216" s="242" t="s">
        <v>85</v>
      </c>
      <c r="AV216" s="13" t="s">
        <v>85</v>
      </c>
      <c r="AW216" s="13" t="s">
        <v>35</v>
      </c>
      <c r="AX216" s="13" t="s">
        <v>83</v>
      </c>
      <c r="AY216" s="242" t="s">
        <v>136</v>
      </c>
    </row>
    <row r="217" s="2" customFormat="1" ht="24.15" customHeight="1">
      <c r="A217" s="41"/>
      <c r="B217" s="42"/>
      <c r="C217" s="207" t="s">
        <v>447</v>
      </c>
      <c r="D217" s="207" t="s">
        <v>139</v>
      </c>
      <c r="E217" s="208" t="s">
        <v>679</v>
      </c>
      <c r="F217" s="209" t="s">
        <v>680</v>
      </c>
      <c r="G217" s="210" t="s">
        <v>305</v>
      </c>
      <c r="H217" s="211">
        <v>4</v>
      </c>
      <c r="I217" s="212"/>
      <c r="J217" s="213">
        <f>ROUND(I217*H217,2)</f>
        <v>0</v>
      </c>
      <c r="K217" s="209" t="s">
        <v>197</v>
      </c>
      <c r="L217" s="47"/>
      <c r="M217" s="214" t="s">
        <v>19</v>
      </c>
      <c r="N217" s="215" t="s">
        <v>46</v>
      </c>
      <c r="O217" s="87"/>
      <c r="P217" s="216">
        <f>O217*H217</f>
        <v>0</v>
      </c>
      <c r="Q217" s="216">
        <v>0.00018000000000000001</v>
      </c>
      <c r="R217" s="216">
        <f>Q217*H217</f>
        <v>0.00072000000000000005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310</v>
      </c>
      <c r="AT217" s="218" t="s">
        <v>139</v>
      </c>
      <c r="AU217" s="218" t="s">
        <v>85</v>
      </c>
      <c r="AY217" s="20" t="s">
        <v>136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310</v>
      </c>
      <c r="BM217" s="218" t="s">
        <v>890</v>
      </c>
    </row>
    <row r="218" s="2" customFormat="1">
      <c r="A218" s="41"/>
      <c r="B218" s="42"/>
      <c r="C218" s="43"/>
      <c r="D218" s="220" t="s">
        <v>145</v>
      </c>
      <c r="E218" s="43"/>
      <c r="F218" s="221" t="s">
        <v>682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145</v>
      </c>
      <c r="AU218" s="20" t="s">
        <v>85</v>
      </c>
    </row>
    <row r="219" s="2" customFormat="1">
      <c r="A219" s="41"/>
      <c r="B219" s="42"/>
      <c r="C219" s="43"/>
      <c r="D219" s="225" t="s">
        <v>146</v>
      </c>
      <c r="E219" s="43"/>
      <c r="F219" s="226" t="s">
        <v>683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146</v>
      </c>
      <c r="AU219" s="20" t="s">
        <v>85</v>
      </c>
    </row>
    <row r="220" s="13" customFormat="1">
      <c r="A220" s="13"/>
      <c r="B220" s="232"/>
      <c r="C220" s="233"/>
      <c r="D220" s="220" t="s">
        <v>201</v>
      </c>
      <c r="E220" s="234" t="s">
        <v>19</v>
      </c>
      <c r="F220" s="235" t="s">
        <v>891</v>
      </c>
      <c r="G220" s="233"/>
      <c r="H220" s="236">
        <v>4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201</v>
      </c>
      <c r="AU220" s="242" t="s">
        <v>85</v>
      </c>
      <c r="AV220" s="13" t="s">
        <v>85</v>
      </c>
      <c r="AW220" s="13" t="s">
        <v>35</v>
      </c>
      <c r="AX220" s="13" t="s">
        <v>83</v>
      </c>
      <c r="AY220" s="242" t="s">
        <v>136</v>
      </c>
    </row>
    <row r="221" s="2" customFormat="1" ht="16.5" customHeight="1">
      <c r="A221" s="41"/>
      <c r="B221" s="42"/>
      <c r="C221" s="264" t="s">
        <v>454</v>
      </c>
      <c r="D221" s="264" t="s">
        <v>263</v>
      </c>
      <c r="E221" s="265" t="s">
        <v>688</v>
      </c>
      <c r="F221" s="266" t="s">
        <v>689</v>
      </c>
      <c r="G221" s="267" t="s">
        <v>305</v>
      </c>
      <c r="H221" s="268">
        <v>4.4000000000000004</v>
      </c>
      <c r="I221" s="269"/>
      <c r="J221" s="270">
        <f>ROUND(I221*H221,2)</f>
        <v>0</v>
      </c>
      <c r="K221" s="266" t="s">
        <v>197</v>
      </c>
      <c r="L221" s="271"/>
      <c r="M221" s="272" t="s">
        <v>19</v>
      </c>
      <c r="N221" s="273" t="s">
        <v>46</v>
      </c>
      <c r="O221" s="87"/>
      <c r="P221" s="216">
        <f>O221*H221</f>
        <v>0</v>
      </c>
      <c r="Q221" s="216">
        <v>0.00012</v>
      </c>
      <c r="R221" s="216">
        <f>Q221*H221</f>
        <v>0.00052800000000000004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409</v>
      </c>
      <c r="AT221" s="218" t="s">
        <v>263</v>
      </c>
      <c r="AU221" s="218" t="s">
        <v>85</v>
      </c>
      <c r="AY221" s="20" t="s">
        <v>136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310</v>
      </c>
      <c r="BM221" s="218" t="s">
        <v>892</v>
      </c>
    </row>
    <row r="222" s="2" customFormat="1">
      <c r="A222" s="41"/>
      <c r="B222" s="42"/>
      <c r="C222" s="43"/>
      <c r="D222" s="220" t="s">
        <v>145</v>
      </c>
      <c r="E222" s="43"/>
      <c r="F222" s="221" t="s">
        <v>689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145</v>
      </c>
      <c r="AU222" s="20" t="s">
        <v>85</v>
      </c>
    </row>
    <row r="223" s="13" customFormat="1">
      <c r="A223" s="13"/>
      <c r="B223" s="232"/>
      <c r="C223" s="233"/>
      <c r="D223" s="220" t="s">
        <v>201</v>
      </c>
      <c r="E223" s="234" t="s">
        <v>19</v>
      </c>
      <c r="F223" s="235" t="s">
        <v>893</v>
      </c>
      <c r="G223" s="233"/>
      <c r="H223" s="236">
        <v>4.4000000000000004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201</v>
      </c>
      <c r="AU223" s="242" t="s">
        <v>85</v>
      </c>
      <c r="AV223" s="13" t="s">
        <v>85</v>
      </c>
      <c r="AW223" s="13" t="s">
        <v>35</v>
      </c>
      <c r="AX223" s="13" t="s">
        <v>83</v>
      </c>
      <c r="AY223" s="242" t="s">
        <v>136</v>
      </c>
    </row>
    <row r="224" s="2" customFormat="1" ht="24.15" customHeight="1">
      <c r="A224" s="41"/>
      <c r="B224" s="42"/>
      <c r="C224" s="207" t="s">
        <v>460</v>
      </c>
      <c r="D224" s="207" t="s">
        <v>139</v>
      </c>
      <c r="E224" s="208" t="s">
        <v>693</v>
      </c>
      <c r="F224" s="209" t="s">
        <v>694</v>
      </c>
      <c r="G224" s="210" t="s">
        <v>214</v>
      </c>
      <c r="H224" s="211">
        <v>0.040000000000000001</v>
      </c>
      <c r="I224" s="212"/>
      <c r="J224" s="213">
        <f>ROUND(I224*H224,2)</f>
        <v>0</v>
      </c>
      <c r="K224" s="209" t="s">
        <v>197</v>
      </c>
      <c r="L224" s="47"/>
      <c r="M224" s="214" t="s">
        <v>19</v>
      </c>
      <c r="N224" s="215" t="s">
        <v>46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310</v>
      </c>
      <c r="AT224" s="218" t="s">
        <v>139</v>
      </c>
      <c r="AU224" s="218" t="s">
        <v>85</v>
      </c>
      <c r="AY224" s="20" t="s">
        <v>136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310</v>
      </c>
      <c r="BM224" s="218" t="s">
        <v>894</v>
      </c>
    </row>
    <row r="225" s="2" customFormat="1">
      <c r="A225" s="41"/>
      <c r="B225" s="42"/>
      <c r="C225" s="43"/>
      <c r="D225" s="220" t="s">
        <v>145</v>
      </c>
      <c r="E225" s="43"/>
      <c r="F225" s="221" t="s">
        <v>696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145</v>
      </c>
      <c r="AU225" s="20" t="s">
        <v>85</v>
      </c>
    </row>
    <row r="226" s="2" customFormat="1">
      <c r="A226" s="41"/>
      <c r="B226" s="42"/>
      <c r="C226" s="43"/>
      <c r="D226" s="225" t="s">
        <v>146</v>
      </c>
      <c r="E226" s="43"/>
      <c r="F226" s="226" t="s">
        <v>697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146</v>
      </c>
      <c r="AU226" s="20" t="s">
        <v>85</v>
      </c>
    </row>
    <row r="227" s="12" customFormat="1" ht="22.8" customHeight="1">
      <c r="A227" s="12"/>
      <c r="B227" s="191"/>
      <c r="C227" s="192"/>
      <c r="D227" s="193" t="s">
        <v>74</v>
      </c>
      <c r="E227" s="205" t="s">
        <v>698</v>
      </c>
      <c r="F227" s="205" t="s">
        <v>699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SUM(P228:P246)</f>
        <v>0</v>
      </c>
      <c r="Q227" s="199"/>
      <c r="R227" s="200">
        <f>SUM(R228:R246)</f>
        <v>0.29433373000000007</v>
      </c>
      <c r="S227" s="199"/>
      <c r="T227" s="201">
        <f>SUM(T228:T246)</f>
        <v>0.089664579999999994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85</v>
      </c>
      <c r="AT227" s="203" t="s">
        <v>74</v>
      </c>
      <c r="AU227" s="203" t="s">
        <v>83</v>
      </c>
      <c r="AY227" s="202" t="s">
        <v>136</v>
      </c>
      <c r="BK227" s="204">
        <f>SUM(BK228:BK246)</f>
        <v>0</v>
      </c>
    </row>
    <row r="228" s="2" customFormat="1" ht="24.15" customHeight="1">
      <c r="A228" s="41"/>
      <c r="B228" s="42"/>
      <c r="C228" s="207" t="s">
        <v>466</v>
      </c>
      <c r="D228" s="207" t="s">
        <v>139</v>
      </c>
      <c r="E228" s="208" t="s">
        <v>701</v>
      </c>
      <c r="F228" s="209" t="s">
        <v>702</v>
      </c>
      <c r="G228" s="210" t="s">
        <v>222</v>
      </c>
      <c r="H228" s="211">
        <v>194.923</v>
      </c>
      <c r="I228" s="212"/>
      <c r="J228" s="213">
        <f>ROUND(I228*H228,2)</f>
        <v>0</v>
      </c>
      <c r="K228" s="209" t="s">
        <v>197</v>
      </c>
      <c r="L228" s="47"/>
      <c r="M228" s="214" t="s">
        <v>19</v>
      </c>
      <c r="N228" s="215" t="s">
        <v>46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0.00014999999999999999</v>
      </c>
      <c r="T228" s="217">
        <f>S228*H228</f>
        <v>0.029238449999999999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310</v>
      </c>
      <c r="AT228" s="218" t="s">
        <v>139</v>
      </c>
      <c r="AU228" s="218" t="s">
        <v>85</v>
      </c>
      <c r="AY228" s="20" t="s">
        <v>136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310</v>
      </c>
      <c r="BM228" s="218" t="s">
        <v>895</v>
      </c>
    </row>
    <row r="229" s="2" customFormat="1">
      <c r="A229" s="41"/>
      <c r="B229" s="42"/>
      <c r="C229" s="43"/>
      <c r="D229" s="220" t="s">
        <v>145</v>
      </c>
      <c r="E229" s="43"/>
      <c r="F229" s="221" t="s">
        <v>704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145</v>
      </c>
      <c r="AU229" s="20" t="s">
        <v>85</v>
      </c>
    </row>
    <row r="230" s="2" customFormat="1">
      <c r="A230" s="41"/>
      <c r="B230" s="42"/>
      <c r="C230" s="43"/>
      <c r="D230" s="225" t="s">
        <v>146</v>
      </c>
      <c r="E230" s="43"/>
      <c r="F230" s="226" t="s">
        <v>705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146</v>
      </c>
      <c r="AU230" s="20" t="s">
        <v>85</v>
      </c>
    </row>
    <row r="231" s="13" customFormat="1">
      <c r="A231" s="13"/>
      <c r="B231" s="232"/>
      <c r="C231" s="233"/>
      <c r="D231" s="220" t="s">
        <v>201</v>
      </c>
      <c r="E231" s="234" t="s">
        <v>19</v>
      </c>
      <c r="F231" s="235" t="s">
        <v>896</v>
      </c>
      <c r="G231" s="233"/>
      <c r="H231" s="236">
        <v>194.923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201</v>
      </c>
      <c r="AU231" s="242" t="s">
        <v>85</v>
      </c>
      <c r="AV231" s="13" t="s">
        <v>85</v>
      </c>
      <c r="AW231" s="13" t="s">
        <v>35</v>
      </c>
      <c r="AX231" s="13" t="s">
        <v>83</v>
      </c>
      <c r="AY231" s="242" t="s">
        <v>136</v>
      </c>
    </row>
    <row r="232" s="2" customFormat="1" ht="21.75" customHeight="1">
      <c r="A232" s="41"/>
      <c r="B232" s="42"/>
      <c r="C232" s="207" t="s">
        <v>472</v>
      </c>
      <c r="D232" s="207" t="s">
        <v>139</v>
      </c>
      <c r="E232" s="208" t="s">
        <v>707</v>
      </c>
      <c r="F232" s="209" t="s">
        <v>708</v>
      </c>
      <c r="G232" s="210" t="s">
        <v>222</v>
      </c>
      <c r="H232" s="211">
        <v>194.923</v>
      </c>
      <c r="I232" s="212"/>
      <c r="J232" s="213">
        <f>ROUND(I232*H232,2)</f>
        <v>0</v>
      </c>
      <c r="K232" s="209" t="s">
        <v>197</v>
      </c>
      <c r="L232" s="47"/>
      <c r="M232" s="214" t="s">
        <v>19</v>
      </c>
      <c r="N232" s="215" t="s">
        <v>46</v>
      </c>
      <c r="O232" s="87"/>
      <c r="P232" s="216">
        <f>O232*H232</f>
        <v>0</v>
      </c>
      <c r="Q232" s="216">
        <v>0.001</v>
      </c>
      <c r="R232" s="216">
        <f>Q232*H232</f>
        <v>0.19492300000000001</v>
      </c>
      <c r="S232" s="216">
        <v>0.00031</v>
      </c>
      <c r="T232" s="217">
        <f>S232*H232</f>
        <v>0.060426130000000002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310</v>
      </c>
      <c r="AT232" s="218" t="s">
        <v>139</v>
      </c>
      <c r="AU232" s="218" t="s">
        <v>85</v>
      </c>
      <c r="AY232" s="20" t="s">
        <v>136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310</v>
      </c>
      <c r="BM232" s="218" t="s">
        <v>897</v>
      </c>
    </row>
    <row r="233" s="2" customFormat="1">
      <c r="A233" s="41"/>
      <c r="B233" s="42"/>
      <c r="C233" s="43"/>
      <c r="D233" s="220" t="s">
        <v>145</v>
      </c>
      <c r="E233" s="43"/>
      <c r="F233" s="221" t="s">
        <v>710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145</v>
      </c>
      <c r="AU233" s="20" t="s">
        <v>85</v>
      </c>
    </row>
    <row r="234" s="2" customFormat="1">
      <c r="A234" s="41"/>
      <c r="B234" s="42"/>
      <c r="C234" s="43"/>
      <c r="D234" s="225" t="s">
        <v>146</v>
      </c>
      <c r="E234" s="43"/>
      <c r="F234" s="226" t="s">
        <v>711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146</v>
      </c>
      <c r="AU234" s="20" t="s">
        <v>85</v>
      </c>
    </row>
    <row r="235" s="2" customFormat="1" ht="24.15" customHeight="1">
      <c r="A235" s="41"/>
      <c r="B235" s="42"/>
      <c r="C235" s="207" t="s">
        <v>480</v>
      </c>
      <c r="D235" s="207" t="s">
        <v>139</v>
      </c>
      <c r="E235" s="208" t="s">
        <v>714</v>
      </c>
      <c r="F235" s="209" t="s">
        <v>715</v>
      </c>
      <c r="G235" s="210" t="s">
        <v>222</v>
      </c>
      <c r="H235" s="211">
        <v>194.923</v>
      </c>
      <c r="I235" s="212"/>
      <c r="J235" s="213">
        <f>ROUND(I235*H235,2)</f>
        <v>0</v>
      </c>
      <c r="K235" s="209" t="s">
        <v>197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310</v>
      </c>
      <c r="AT235" s="218" t="s">
        <v>139</v>
      </c>
      <c r="AU235" s="218" t="s">
        <v>85</v>
      </c>
      <c r="AY235" s="20" t="s">
        <v>136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310</v>
      </c>
      <c r="BM235" s="218" t="s">
        <v>898</v>
      </c>
    </row>
    <row r="236" s="2" customFormat="1">
      <c r="A236" s="41"/>
      <c r="B236" s="42"/>
      <c r="C236" s="43"/>
      <c r="D236" s="220" t="s">
        <v>145</v>
      </c>
      <c r="E236" s="43"/>
      <c r="F236" s="221" t="s">
        <v>717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145</v>
      </c>
      <c r="AU236" s="20" t="s">
        <v>85</v>
      </c>
    </row>
    <row r="237" s="2" customFormat="1">
      <c r="A237" s="41"/>
      <c r="B237" s="42"/>
      <c r="C237" s="43"/>
      <c r="D237" s="225" t="s">
        <v>146</v>
      </c>
      <c r="E237" s="43"/>
      <c r="F237" s="226" t="s">
        <v>718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146</v>
      </c>
      <c r="AU237" s="20" t="s">
        <v>85</v>
      </c>
    </row>
    <row r="238" s="2" customFormat="1" ht="33" customHeight="1">
      <c r="A238" s="41"/>
      <c r="B238" s="42"/>
      <c r="C238" s="207" t="s">
        <v>487</v>
      </c>
      <c r="D238" s="207" t="s">
        <v>139</v>
      </c>
      <c r="E238" s="208" t="s">
        <v>720</v>
      </c>
      <c r="F238" s="209" t="s">
        <v>721</v>
      </c>
      <c r="G238" s="210" t="s">
        <v>222</v>
      </c>
      <c r="H238" s="211">
        <v>194.923</v>
      </c>
      <c r="I238" s="212"/>
      <c r="J238" s="213">
        <f>ROUND(I238*H238,2)</f>
        <v>0</v>
      </c>
      <c r="K238" s="209" t="s">
        <v>197</v>
      </c>
      <c r="L238" s="47"/>
      <c r="M238" s="214" t="s">
        <v>19</v>
      </c>
      <c r="N238" s="215" t="s">
        <v>46</v>
      </c>
      <c r="O238" s="87"/>
      <c r="P238" s="216">
        <f>O238*H238</f>
        <v>0</v>
      </c>
      <c r="Q238" s="216">
        <v>0.00021000000000000001</v>
      </c>
      <c r="R238" s="216">
        <f>Q238*H238</f>
        <v>0.040933830000000004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310</v>
      </c>
      <c r="AT238" s="218" t="s">
        <v>139</v>
      </c>
      <c r="AU238" s="218" t="s">
        <v>85</v>
      </c>
      <c r="AY238" s="20" t="s">
        <v>136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310</v>
      </c>
      <c r="BM238" s="218" t="s">
        <v>899</v>
      </c>
    </row>
    <row r="239" s="2" customFormat="1">
      <c r="A239" s="41"/>
      <c r="B239" s="42"/>
      <c r="C239" s="43"/>
      <c r="D239" s="220" t="s">
        <v>145</v>
      </c>
      <c r="E239" s="43"/>
      <c r="F239" s="221" t="s">
        <v>723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145</v>
      </c>
      <c r="AU239" s="20" t="s">
        <v>85</v>
      </c>
    </row>
    <row r="240" s="2" customFormat="1">
      <c r="A240" s="41"/>
      <c r="B240" s="42"/>
      <c r="C240" s="43"/>
      <c r="D240" s="225" t="s">
        <v>146</v>
      </c>
      <c r="E240" s="43"/>
      <c r="F240" s="226" t="s">
        <v>724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146</v>
      </c>
      <c r="AU240" s="20" t="s">
        <v>85</v>
      </c>
    </row>
    <row r="241" s="2" customFormat="1" ht="33" customHeight="1">
      <c r="A241" s="41"/>
      <c r="B241" s="42"/>
      <c r="C241" s="207" t="s">
        <v>493</v>
      </c>
      <c r="D241" s="207" t="s">
        <v>139</v>
      </c>
      <c r="E241" s="208" t="s">
        <v>728</v>
      </c>
      <c r="F241" s="209" t="s">
        <v>729</v>
      </c>
      <c r="G241" s="210" t="s">
        <v>222</v>
      </c>
      <c r="H241" s="211">
        <v>194.923</v>
      </c>
      <c r="I241" s="212"/>
      <c r="J241" s="213">
        <f>ROUND(I241*H241,2)</f>
        <v>0</v>
      </c>
      <c r="K241" s="209" t="s">
        <v>197</v>
      </c>
      <c r="L241" s="47"/>
      <c r="M241" s="214" t="s">
        <v>19</v>
      </c>
      <c r="N241" s="215" t="s">
        <v>46</v>
      </c>
      <c r="O241" s="87"/>
      <c r="P241" s="216">
        <f>O241*H241</f>
        <v>0</v>
      </c>
      <c r="Q241" s="216">
        <v>0.00029</v>
      </c>
      <c r="R241" s="216">
        <f>Q241*H241</f>
        <v>0.056527670000000002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310</v>
      </c>
      <c r="AT241" s="218" t="s">
        <v>139</v>
      </c>
      <c r="AU241" s="218" t="s">
        <v>85</v>
      </c>
      <c r="AY241" s="20" t="s">
        <v>136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310</v>
      </c>
      <c r="BM241" s="218" t="s">
        <v>900</v>
      </c>
    </row>
    <row r="242" s="2" customFormat="1">
      <c r="A242" s="41"/>
      <c r="B242" s="42"/>
      <c r="C242" s="43"/>
      <c r="D242" s="220" t="s">
        <v>145</v>
      </c>
      <c r="E242" s="43"/>
      <c r="F242" s="221" t="s">
        <v>731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145</v>
      </c>
      <c r="AU242" s="20" t="s">
        <v>85</v>
      </c>
    </row>
    <row r="243" s="2" customFormat="1">
      <c r="A243" s="41"/>
      <c r="B243" s="42"/>
      <c r="C243" s="43"/>
      <c r="D243" s="225" t="s">
        <v>146</v>
      </c>
      <c r="E243" s="43"/>
      <c r="F243" s="226" t="s">
        <v>732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146</v>
      </c>
      <c r="AU243" s="20" t="s">
        <v>85</v>
      </c>
    </row>
    <row r="244" s="2" customFormat="1" ht="33" customHeight="1">
      <c r="A244" s="41"/>
      <c r="B244" s="42"/>
      <c r="C244" s="207" t="s">
        <v>501</v>
      </c>
      <c r="D244" s="207" t="s">
        <v>139</v>
      </c>
      <c r="E244" s="208" t="s">
        <v>734</v>
      </c>
      <c r="F244" s="209" t="s">
        <v>735</v>
      </c>
      <c r="G244" s="210" t="s">
        <v>222</v>
      </c>
      <c r="H244" s="211">
        <v>194.923</v>
      </c>
      <c r="I244" s="212"/>
      <c r="J244" s="213">
        <f>ROUND(I244*H244,2)</f>
        <v>0</v>
      </c>
      <c r="K244" s="209" t="s">
        <v>197</v>
      </c>
      <c r="L244" s="47"/>
      <c r="M244" s="214" t="s">
        <v>19</v>
      </c>
      <c r="N244" s="215" t="s">
        <v>46</v>
      </c>
      <c r="O244" s="87"/>
      <c r="P244" s="216">
        <f>O244*H244</f>
        <v>0</v>
      </c>
      <c r="Q244" s="216">
        <v>1.0000000000000001E-05</v>
      </c>
      <c r="R244" s="216">
        <f>Q244*H244</f>
        <v>0.0019492300000000002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310</v>
      </c>
      <c r="AT244" s="218" t="s">
        <v>139</v>
      </c>
      <c r="AU244" s="218" t="s">
        <v>85</v>
      </c>
      <c r="AY244" s="20" t="s">
        <v>136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310</v>
      </c>
      <c r="BM244" s="218" t="s">
        <v>901</v>
      </c>
    </row>
    <row r="245" s="2" customFormat="1">
      <c r="A245" s="41"/>
      <c r="B245" s="42"/>
      <c r="C245" s="43"/>
      <c r="D245" s="220" t="s">
        <v>145</v>
      </c>
      <c r="E245" s="43"/>
      <c r="F245" s="221" t="s">
        <v>737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145</v>
      </c>
      <c r="AU245" s="20" t="s">
        <v>85</v>
      </c>
    </row>
    <row r="246" s="2" customFormat="1">
      <c r="A246" s="41"/>
      <c r="B246" s="42"/>
      <c r="C246" s="43"/>
      <c r="D246" s="225" t="s">
        <v>146</v>
      </c>
      <c r="E246" s="43"/>
      <c r="F246" s="226" t="s">
        <v>738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146</v>
      </c>
      <c r="AU246" s="20" t="s">
        <v>85</v>
      </c>
    </row>
    <row r="247" s="12" customFormat="1" ht="22.8" customHeight="1">
      <c r="A247" s="12"/>
      <c r="B247" s="191"/>
      <c r="C247" s="192"/>
      <c r="D247" s="193" t="s">
        <v>74</v>
      </c>
      <c r="E247" s="205" t="s">
        <v>739</v>
      </c>
      <c r="F247" s="205" t="s">
        <v>740</v>
      </c>
      <c r="G247" s="192"/>
      <c r="H247" s="192"/>
      <c r="I247" s="195"/>
      <c r="J247" s="206">
        <f>BK247</f>
        <v>0</v>
      </c>
      <c r="K247" s="192"/>
      <c r="L247" s="197"/>
      <c r="M247" s="198"/>
      <c r="N247" s="199"/>
      <c r="O247" s="199"/>
      <c r="P247" s="200">
        <f>SUM(P248:P257)</f>
        <v>0</v>
      </c>
      <c r="Q247" s="199"/>
      <c r="R247" s="200">
        <f>SUM(R248:R257)</f>
        <v>0.063649999999999998</v>
      </c>
      <c r="S247" s="199"/>
      <c r="T247" s="201">
        <f>SUM(T248:T257)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2" t="s">
        <v>85</v>
      </c>
      <c r="AT247" s="203" t="s">
        <v>74</v>
      </c>
      <c r="AU247" s="203" t="s">
        <v>83</v>
      </c>
      <c r="AY247" s="202" t="s">
        <v>136</v>
      </c>
      <c r="BK247" s="204">
        <f>SUM(BK248:BK257)</f>
        <v>0</v>
      </c>
    </row>
    <row r="248" s="2" customFormat="1" ht="21.75" customHeight="1">
      <c r="A248" s="41"/>
      <c r="B248" s="42"/>
      <c r="C248" s="207" t="s">
        <v>507</v>
      </c>
      <c r="D248" s="207" t="s">
        <v>139</v>
      </c>
      <c r="E248" s="208" t="s">
        <v>742</v>
      </c>
      <c r="F248" s="209" t="s">
        <v>743</v>
      </c>
      <c r="G248" s="210" t="s">
        <v>258</v>
      </c>
      <c r="H248" s="211">
        <v>5</v>
      </c>
      <c r="I248" s="212"/>
      <c r="J248" s="213">
        <f>ROUND(I248*H248,2)</f>
        <v>0</v>
      </c>
      <c r="K248" s="209" t="s">
        <v>197</v>
      </c>
      <c r="L248" s="47"/>
      <c r="M248" s="214" t="s">
        <v>19</v>
      </c>
      <c r="N248" s="215" t="s">
        <v>46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310</v>
      </c>
      <c r="AT248" s="218" t="s">
        <v>139</v>
      </c>
      <c r="AU248" s="218" t="s">
        <v>85</v>
      </c>
      <c r="AY248" s="20" t="s">
        <v>136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310</v>
      </c>
      <c r="BM248" s="218" t="s">
        <v>902</v>
      </c>
    </row>
    <row r="249" s="2" customFormat="1">
      <c r="A249" s="41"/>
      <c r="B249" s="42"/>
      <c r="C249" s="43"/>
      <c r="D249" s="220" t="s">
        <v>145</v>
      </c>
      <c r="E249" s="43"/>
      <c r="F249" s="221" t="s">
        <v>745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145</v>
      </c>
      <c r="AU249" s="20" t="s">
        <v>85</v>
      </c>
    </row>
    <row r="250" s="2" customFormat="1">
      <c r="A250" s="41"/>
      <c r="B250" s="42"/>
      <c r="C250" s="43"/>
      <c r="D250" s="225" t="s">
        <v>146</v>
      </c>
      <c r="E250" s="43"/>
      <c r="F250" s="226" t="s">
        <v>746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146</v>
      </c>
      <c r="AU250" s="20" t="s">
        <v>85</v>
      </c>
    </row>
    <row r="251" s="2" customFormat="1" ht="21.75" customHeight="1">
      <c r="A251" s="41"/>
      <c r="B251" s="42"/>
      <c r="C251" s="264" t="s">
        <v>514</v>
      </c>
      <c r="D251" s="264" t="s">
        <v>263</v>
      </c>
      <c r="E251" s="265" t="s">
        <v>748</v>
      </c>
      <c r="F251" s="266" t="s">
        <v>749</v>
      </c>
      <c r="G251" s="267" t="s">
        <v>258</v>
      </c>
      <c r="H251" s="268">
        <v>5</v>
      </c>
      <c r="I251" s="269"/>
      <c r="J251" s="270">
        <f>ROUND(I251*H251,2)</f>
        <v>0</v>
      </c>
      <c r="K251" s="266" t="s">
        <v>19</v>
      </c>
      <c r="L251" s="271"/>
      <c r="M251" s="272" t="s">
        <v>19</v>
      </c>
      <c r="N251" s="273" t="s">
        <v>46</v>
      </c>
      <c r="O251" s="87"/>
      <c r="P251" s="216">
        <f>O251*H251</f>
        <v>0</v>
      </c>
      <c r="Q251" s="216">
        <v>0.01273</v>
      </c>
      <c r="R251" s="216">
        <f>Q251*H251</f>
        <v>0.063649999999999998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409</v>
      </c>
      <c r="AT251" s="218" t="s">
        <v>263</v>
      </c>
      <c r="AU251" s="218" t="s">
        <v>85</v>
      </c>
      <c r="AY251" s="20" t="s">
        <v>136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83</v>
      </c>
      <c r="BK251" s="219">
        <f>ROUND(I251*H251,2)</f>
        <v>0</v>
      </c>
      <c r="BL251" s="20" t="s">
        <v>310</v>
      </c>
      <c r="BM251" s="218" t="s">
        <v>903</v>
      </c>
    </row>
    <row r="252" s="2" customFormat="1">
      <c r="A252" s="41"/>
      <c r="B252" s="42"/>
      <c r="C252" s="43"/>
      <c r="D252" s="220" t="s">
        <v>145</v>
      </c>
      <c r="E252" s="43"/>
      <c r="F252" s="221" t="s">
        <v>749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145</v>
      </c>
      <c r="AU252" s="20" t="s">
        <v>85</v>
      </c>
    </row>
    <row r="253" s="2" customFormat="1" ht="16.5" customHeight="1">
      <c r="A253" s="41"/>
      <c r="B253" s="42"/>
      <c r="C253" s="207" t="s">
        <v>520</v>
      </c>
      <c r="D253" s="207" t="s">
        <v>139</v>
      </c>
      <c r="E253" s="208" t="s">
        <v>752</v>
      </c>
      <c r="F253" s="209" t="s">
        <v>753</v>
      </c>
      <c r="G253" s="210" t="s">
        <v>754</v>
      </c>
      <c r="H253" s="211">
        <v>5</v>
      </c>
      <c r="I253" s="212"/>
      <c r="J253" s="213">
        <f>ROUND(I253*H253,2)</f>
        <v>0</v>
      </c>
      <c r="K253" s="209" t="s">
        <v>19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310</v>
      </c>
      <c r="AT253" s="218" t="s">
        <v>139</v>
      </c>
      <c r="AU253" s="218" t="s">
        <v>85</v>
      </c>
      <c r="AY253" s="20" t="s">
        <v>136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310</v>
      </c>
      <c r="BM253" s="218" t="s">
        <v>904</v>
      </c>
    </row>
    <row r="254" s="2" customFormat="1">
      <c r="A254" s="41"/>
      <c r="B254" s="42"/>
      <c r="C254" s="43"/>
      <c r="D254" s="220" t="s">
        <v>145</v>
      </c>
      <c r="E254" s="43"/>
      <c r="F254" s="221" t="s">
        <v>753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145</v>
      </c>
      <c r="AU254" s="20" t="s">
        <v>85</v>
      </c>
    </row>
    <row r="255" s="2" customFormat="1" ht="24.15" customHeight="1">
      <c r="A255" s="41"/>
      <c r="B255" s="42"/>
      <c r="C255" s="207" t="s">
        <v>524</v>
      </c>
      <c r="D255" s="207" t="s">
        <v>139</v>
      </c>
      <c r="E255" s="208" t="s">
        <v>757</v>
      </c>
      <c r="F255" s="209" t="s">
        <v>758</v>
      </c>
      <c r="G255" s="210" t="s">
        <v>214</v>
      </c>
      <c r="H255" s="211">
        <v>0.064000000000000001</v>
      </c>
      <c r="I255" s="212"/>
      <c r="J255" s="213">
        <f>ROUND(I255*H255,2)</f>
        <v>0</v>
      </c>
      <c r="K255" s="209" t="s">
        <v>197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310</v>
      </c>
      <c r="AT255" s="218" t="s">
        <v>139</v>
      </c>
      <c r="AU255" s="218" t="s">
        <v>85</v>
      </c>
      <c r="AY255" s="20" t="s">
        <v>136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310</v>
      </c>
      <c r="BM255" s="218" t="s">
        <v>905</v>
      </c>
    </row>
    <row r="256" s="2" customFormat="1">
      <c r="A256" s="41"/>
      <c r="B256" s="42"/>
      <c r="C256" s="43"/>
      <c r="D256" s="220" t="s">
        <v>145</v>
      </c>
      <c r="E256" s="43"/>
      <c r="F256" s="221" t="s">
        <v>760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145</v>
      </c>
      <c r="AU256" s="20" t="s">
        <v>85</v>
      </c>
    </row>
    <row r="257" s="2" customFormat="1">
      <c r="A257" s="41"/>
      <c r="B257" s="42"/>
      <c r="C257" s="43"/>
      <c r="D257" s="225" t="s">
        <v>146</v>
      </c>
      <c r="E257" s="43"/>
      <c r="F257" s="226" t="s">
        <v>761</v>
      </c>
      <c r="G257" s="43"/>
      <c r="H257" s="43"/>
      <c r="I257" s="222"/>
      <c r="J257" s="43"/>
      <c r="K257" s="43"/>
      <c r="L257" s="47"/>
      <c r="M257" s="228"/>
      <c r="N257" s="229"/>
      <c r="O257" s="230"/>
      <c r="P257" s="230"/>
      <c r="Q257" s="230"/>
      <c r="R257" s="230"/>
      <c r="S257" s="230"/>
      <c r="T257" s="23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146</v>
      </c>
      <c r="AU257" s="20" t="s">
        <v>85</v>
      </c>
    </row>
    <row r="258" s="2" customFormat="1" ht="6.96" customHeight="1">
      <c r="A258" s="41"/>
      <c r="B258" s="62"/>
      <c r="C258" s="63"/>
      <c r="D258" s="63"/>
      <c r="E258" s="63"/>
      <c r="F258" s="63"/>
      <c r="G258" s="63"/>
      <c r="H258" s="63"/>
      <c r="I258" s="63"/>
      <c r="J258" s="63"/>
      <c r="K258" s="63"/>
      <c r="L258" s="47"/>
      <c r="M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</sheetData>
  <sheetProtection sheet="1" autoFilter="0" formatColumns="0" formatRows="0" objects="1" scenarios="1" spinCount="100000" saltValue="NnwXmX7pV86lUgpZTtmd86MQ/0bHbDSoOwrg6TTmMTLK17Ypo5jqn2ZFBmON0sCgwTHHdeeUj7AD+7uUgfYWMQ==" hashValue="mM/wDv6HFYDPHG9BpmLalaoCoyqlHWVxuqZ6jvpYnJJMb519WhS9ZwRUOZdBoufo6JbaNSuR4pi6kVBdQe7uWQ==" algorithmName="SHA-512" password="CC2B"/>
  <autoFilter ref="C93:K257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6_01/612325421"/>
    <hyperlink ref="F104" r:id="rId2" display="https://podminky.urs.cz/item/CS_URS_2026_01/978059541"/>
    <hyperlink ref="F109" r:id="rId3" display="https://podminky.urs.cz/item/CS_URS_2026_01/997013114"/>
    <hyperlink ref="F112" r:id="rId4" display="https://podminky.urs.cz/item/CS_URS_2026_01/997013501"/>
    <hyperlink ref="F115" r:id="rId5" display="https://podminky.urs.cz/item/CS_URS_2026_01/997013509"/>
    <hyperlink ref="F119" r:id="rId6" display="https://podminky.urs.cz/item/CS_URS_2026_01/997013609"/>
    <hyperlink ref="F123" r:id="rId7" display="https://podminky.urs.cz/item/CS_URS_2026_01/998018002"/>
    <hyperlink ref="F128" r:id="rId8" display="https://podminky.urs.cz/item/CS_URS_2026_01/721170972"/>
    <hyperlink ref="F131" r:id="rId9" display="https://podminky.urs.cz/item/CS_URS_2026_01/721171913"/>
    <hyperlink ref="F135" r:id="rId10" display="https://podminky.urs.cz/item/CS_URS_2026_01/722170942"/>
    <hyperlink ref="F138" r:id="rId11" display="https://podminky.urs.cz/item/CS_URS_2026_01/722171913"/>
    <hyperlink ref="F141" r:id="rId12" display="https://podminky.urs.cz/item/CS_URS_2026_01/722171933"/>
    <hyperlink ref="F146" r:id="rId13" display="https://podminky.urs.cz/item/CS_URS_2026_01/998722122"/>
    <hyperlink ref="F150" r:id="rId14" display="https://podminky.urs.cz/item/CS_URS_2026_01/725210821"/>
    <hyperlink ref="F153" r:id="rId15" display="https://podminky.urs.cz/item/CS_URS_2026_01/725211602"/>
    <hyperlink ref="F156" r:id="rId16" display="https://podminky.urs.cz/item/CS_URS_2026_01/725822611"/>
    <hyperlink ref="F159" r:id="rId17" display="https://podminky.urs.cz/item/CS_URS_2026_01/725861102"/>
    <hyperlink ref="F162" r:id="rId18" display="https://podminky.urs.cz/item/CS_URS_2026_01/998725122"/>
    <hyperlink ref="F166" r:id="rId19" display="https://podminky.urs.cz/item/CS_URS_2026_01/762511284"/>
    <hyperlink ref="F170" r:id="rId20" display="https://podminky.urs.cz/item/CS_URS_2026_01/762595001"/>
    <hyperlink ref="F173" r:id="rId21" display="https://podminky.urs.cz/item/CS_URS_2026_01/998762122"/>
    <hyperlink ref="F177" r:id="rId22" display="https://podminky.urs.cz/item/CS_URS_2026_01/775511800"/>
    <hyperlink ref="F181" r:id="rId23" display="https://podminky.urs.cz/item/CS_URS_2026_01/776991821"/>
    <hyperlink ref="F185" r:id="rId24" display="https://podminky.urs.cz/item/CS_URS_2026_01/776201812"/>
    <hyperlink ref="F188" r:id="rId25" display="https://podminky.urs.cz/item/CS_URS_2026_01/776241111"/>
    <hyperlink ref="F194" r:id="rId26" display="https://podminky.urs.cz/item/CS_URS_2026_01/776411111"/>
    <hyperlink ref="F200" r:id="rId27" display="https://podminky.urs.cz/item/CS_URS_2026_01/776421312"/>
    <hyperlink ref="F205" r:id="rId28" display="https://podminky.urs.cz/item/CS_URS_2026_01/998776122"/>
    <hyperlink ref="F209" r:id="rId29" display="https://podminky.urs.cz/item/CS_URS_2026_01/781121011"/>
    <hyperlink ref="F213" r:id="rId30" display="https://podminky.urs.cz/item/CS_URS_2026_01/781472216"/>
    <hyperlink ref="F219" r:id="rId31" display="https://podminky.urs.cz/item/CS_URS_2026_01/781492251"/>
    <hyperlink ref="F226" r:id="rId32" display="https://podminky.urs.cz/item/CS_URS_2026_01/998781122"/>
    <hyperlink ref="F230" r:id="rId33" display="https://podminky.urs.cz/item/CS_URS_2026_01/784111013"/>
    <hyperlink ref="F234" r:id="rId34" display="https://podminky.urs.cz/item/CS_URS_2026_01/784121003"/>
    <hyperlink ref="F237" r:id="rId35" display="https://podminky.urs.cz/item/CS_URS_2026_01/784121013"/>
    <hyperlink ref="F240" r:id="rId36" display="https://podminky.urs.cz/item/CS_URS_2026_01/784181103"/>
    <hyperlink ref="F243" r:id="rId37" display="https://podminky.urs.cz/item/CS_URS_2026_01/784221103"/>
    <hyperlink ref="F246" r:id="rId38" display="https://podminky.urs.cz/item/CS_URS_2026_01/784221151"/>
    <hyperlink ref="F250" r:id="rId39" display="https://podminky.urs.cz/item/CS_URS_2026_01/786612200"/>
    <hyperlink ref="F257" r:id="rId40" display="https://podminky.urs.cz/item/CS_URS_2026_01/9987861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906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169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170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ROUND((SUM(BE94:BE256)),  2)</f>
        <v>0</v>
      </c>
      <c r="G33" s="41"/>
      <c r="H33" s="41"/>
      <c r="I33" s="151">
        <v>0.20999999999999999</v>
      </c>
      <c r="J33" s="150">
        <f>ROUND(((SUM(BE94:BE256))*I33),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ROUND((SUM(BF94:BF256)),  2)</f>
        <v>0</v>
      </c>
      <c r="G34" s="41"/>
      <c r="H34" s="41"/>
      <c r="I34" s="151">
        <v>0.12</v>
      </c>
      <c r="J34" s="150">
        <f>ROUND(((SUM(BF94:BF256))*I34),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ROUND((SUM(BG94:BG256)),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ROUND((SUM(BH94:BH256)),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ROUND((SUM(BI94:BI256)),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SO-05 - Jazyková učebna 3.NP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V. Rakyta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173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174</v>
      </c>
      <c r="E62" s="177"/>
      <c r="F62" s="177"/>
      <c r="G62" s="177"/>
      <c r="H62" s="177"/>
      <c r="I62" s="177"/>
      <c r="J62" s="178">
        <f>J101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175</v>
      </c>
      <c r="E63" s="177"/>
      <c r="F63" s="177"/>
      <c r="G63" s="177"/>
      <c r="H63" s="177"/>
      <c r="I63" s="177"/>
      <c r="J63" s="178">
        <f>J106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176</v>
      </c>
      <c r="E64" s="177"/>
      <c r="F64" s="177"/>
      <c r="G64" s="177"/>
      <c r="H64" s="177"/>
      <c r="I64" s="177"/>
      <c r="J64" s="178">
        <f>J120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177</v>
      </c>
      <c r="E65" s="171"/>
      <c r="F65" s="171"/>
      <c r="G65" s="171"/>
      <c r="H65" s="171"/>
      <c r="I65" s="171"/>
      <c r="J65" s="172">
        <f>J124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178</v>
      </c>
      <c r="E66" s="177"/>
      <c r="F66" s="177"/>
      <c r="G66" s="177"/>
      <c r="H66" s="177"/>
      <c r="I66" s="177"/>
      <c r="J66" s="178">
        <f>J125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179</v>
      </c>
      <c r="E67" s="177"/>
      <c r="F67" s="177"/>
      <c r="G67" s="177"/>
      <c r="H67" s="177"/>
      <c r="I67" s="177"/>
      <c r="J67" s="178">
        <f>J132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180</v>
      </c>
      <c r="E68" s="177"/>
      <c r="F68" s="177"/>
      <c r="G68" s="177"/>
      <c r="H68" s="177"/>
      <c r="I68" s="177"/>
      <c r="J68" s="178">
        <f>J147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181</v>
      </c>
      <c r="E69" s="177"/>
      <c r="F69" s="177"/>
      <c r="G69" s="177"/>
      <c r="H69" s="177"/>
      <c r="I69" s="177"/>
      <c r="J69" s="178">
        <f>J163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186</v>
      </c>
      <c r="E70" s="177"/>
      <c r="F70" s="177"/>
      <c r="G70" s="177"/>
      <c r="H70" s="177"/>
      <c r="I70" s="177"/>
      <c r="J70" s="178">
        <f>J174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187</v>
      </c>
      <c r="E71" s="177"/>
      <c r="F71" s="177"/>
      <c r="G71" s="177"/>
      <c r="H71" s="177"/>
      <c r="I71" s="177"/>
      <c r="J71" s="178">
        <f>J181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188</v>
      </c>
      <c r="E72" s="177"/>
      <c r="F72" s="177"/>
      <c r="G72" s="177"/>
      <c r="H72" s="177"/>
      <c r="I72" s="177"/>
      <c r="J72" s="178">
        <f>J205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189</v>
      </c>
      <c r="E73" s="177"/>
      <c r="F73" s="177"/>
      <c r="G73" s="177"/>
      <c r="H73" s="177"/>
      <c r="I73" s="177"/>
      <c r="J73" s="178">
        <f>J226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190</v>
      </c>
      <c r="E74" s="177"/>
      <c r="F74" s="177"/>
      <c r="G74" s="177"/>
      <c r="H74" s="177"/>
      <c r="I74" s="177"/>
      <c r="J74" s="178">
        <f>J246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122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ZŠ a MŠ Okružní 1580/57, Aš - stavební úpravy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114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SO-05 - Jazyková učebna 3.NP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>Aš</v>
      </c>
      <c r="G88" s="43"/>
      <c r="H88" s="43"/>
      <c r="I88" s="35" t="s">
        <v>23</v>
      </c>
      <c r="J88" s="75" t="str">
        <f>IF(J12="","",J12)</f>
        <v>29. 1. 2026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25</v>
      </c>
      <c r="D90" s="43"/>
      <c r="E90" s="43"/>
      <c r="F90" s="30" t="str">
        <f>E15</f>
        <v>Město Aš</v>
      </c>
      <c r="G90" s="43"/>
      <c r="H90" s="43"/>
      <c r="I90" s="35" t="s">
        <v>32</v>
      </c>
      <c r="J90" s="39" t="str">
        <f>E21</f>
        <v>AVZ, Ing. Arch Václav Zůna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30</v>
      </c>
      <c r="D91" s="43"/>
      <c r="E91" s="43"/>
      <c r="F91" s="30" t="str">
        <f>IF(E18="","",E18)</f>
        <v>Vyplň údaj</v>
      </c>
      <c r="G91" s="43"/>
      <c r="H91" s="43"/>
      <c r="I91" s="35" t="s">
        <v>36</v>
      </c>
      <c r="J91" s="39" t="str">
        <f>E24</f>
        <v>V. Rakyta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123</v>
      </c>
      <c r="D93" s="183" t="s">
        <v>60</v>
      </c>
      <c r="E93" s="183" t="s">
        <v>56</v>
      </c>
      <c r="F93" s="183" t="s">
        <v>57</v>
      </c>
      <c r="G93" s="183" t="s">
        <v>124</v>
      </c>
      <c r="H93" s="183" t="s">
        <v>125</v>
      </c>
      <c r="I93" s="183" t="s">
        <v>126</v>
      </c>
      <c r="J93" s="183" t="s">
        <v>118</v>
      </c>
      <c r="K93" s="184" t="s">
        <v>127</v>
      </c>
      <c r="L93" s="185"/>
      <c r="M93" s="95" t="s">
        <v>19</v>
      </c>
      <c r="N93" s="96" t="s">
        <v>45</v>
      </c>
      <c r="O93" s="96" t="s">
        <v>128</v>
      </c>
      <c r="P93" s="96" t="s">
        <v>129</v>
      </c>
      <c r="Q93" s="96" t="s">
        <v>130</v>
      </c>
      <c r="R93" s="96" t="s">
        <v>131</v>
      </c>
      <c r="S93" s="96" t="s">
        <v>132</v>
      </c>
      <c r="T93" s="97" t="s">
        <v>133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134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P95+P124</f>
        <v>0</v>
      </c>
      <c r="Q94" s="99"/>
      <c r="R94" s="188">
        <f>R95+R124</f>
        <v>1.8644645200000003</v>
      </c>
      <c r="S94" s="99"/>
      <c r="T94" s="189">
        <f>T95+T124</f>
        <v>1.4398205200000001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74</v>
      </c>
      <c r="AU94" s="20" t="s">
        <v>119</v>
      </c>
      <c r="BK94" s="190">
        <f>BK95+BK124</f>
        <v>0</v>
      </c>
    </row>
    <row r="95" s="12" customFormat="1" ht="25.92" customHeight="1">
      <c r="A95" s="12"/>
      <c r="B95" s="191"/>
      <c r="C95" s="192"/>
      <c r="D95" s="193" t="s">
        <v>74</v>
      </c>
      <c r="E95" s="194" t="s">
        <v>191</v>
      </c>
      <c r="F95" s="194" t="s">
        <v>192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P96+P101+P106+P120</f>
        <v>0</v>
      </c>
      <c r="Q95" s="199"/>
      <c r="R95" s="200">
        <f>R96+R101+R106+R120</f>
        <v>0.56754545000000001</v>
      </c>
      <c r="S95" s="199"/>
      <c r="T95" s="201">
        <f>T96+T101+T106+T120</f>
        <v>0.16320000000000001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75</v>
      </c>
      <c r="AY95" s="202" t="s">
        <v>136</v>
      </c>
      <c r="BK95" s="204">
        <f>BK96+BK101+BK106+BK120</f>
        <v>0</v>
      </c>
    </row>
    <row r="96" s="12" customFormat="1" ht="22.8" customHeight="1">
      <c r="A96" s="12"/>
      <c r="B96" s="191"/>
      <c r="C96" s="192"/>
      <c r="D96" s="193" t="s">
        <v>74</v>
      </c>
      <c r="E96" s="205" t="s">
        <v>233</v>
      </c>
      <c r="F96" s="205" t="s">
        <v>234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SUM(P97:P100)</f>
        <v>0</v>
      </c>
      <c r="Q96" s="199"/>
      <c r="R96" s="200">
        <f>SUM(R97:R100)</f>
        <v>0.56754545000000001</v>
      </c>
      <c r="S96" s="199"/>
      <c r="T96" s="201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83</v>
      </c>
      <c r="AT96" s="203" t="s">
        <v>74</v>
      </c>
      <c r="AU96" s="203" t="s">
        <v>83</v>
      </c>
      <c r="AY96" s="202" t="s">
        <v>136</v>
      </c>
      <c r="BK96" s="204">
        <f>SUM(BK97:BK100)</f>
        <v>0</v>
      </c>
    </row>
    <row r="97" s="2" customFormat="1" ht="37.8" customHeight="1">
      <c r="A97" s="41"/>
      <c r="B97" s="42"/>
      <c r="C97" s="207" t="s">
        <v>83</v>
      </c>
      <c r="D97" s="207" t="s">
        <v>139</v>
      </c>
      <c r="E97" s="208" t="s">
        <v>772</v>
      </c>
      <c r="F97" s="209" t="s">
        <v>773</v>
      </c>
      <c r="G97" s="210" t="s">
        <v>222</v>
      </c>
      <c r="H97" s="211">
        <v>99.394999999999996</v>
      </c>
      <c r="I97" s="212"/>
      <c r="J97" s="213">
        <f>ROUND(I97*H97,2)</f>
        <v>0</v>
      </c>
      <c r="K97" s="209" t="s">
        <v>197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0.0057099999999999998</v>
      </c>
      <c r="R97" s="216">
        <f>Q97*H97</f>
        <v>0.56754545000000001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163</v>
      </c>
      <c r="AT97" s="218" t="s">
        <v>139</v>
      </c>
      <c r="AU97" s="218" t="s">
        <v>85</v>
      </c>
      <c r="AY97" s="20" t="s">
        <v>136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163</v>
      </c>
      <c r="BM97" s="218" t="s">
        <v>907</v>
      </c>
    </row>
    <row r="98" s="2" customFormat="1">
      <c r="A98" s="41"/>
      <c r="B98" s="42"/>
      <c r="C98" s="43"/>
      <c r="D98" s="220" t="s">
        <v>145</v>
      </c>
      <c r="E98" s="43"/>
      <c r="F98" s="221" t="s">
        <v>775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145</v>
      </c>
      <c r="AU98" s="20" t="s">
        <v>85</v>
      </c>
    </row>
    <row r="99" s="2" customFormat="1">
      <c r="A99" s="41"/>
      <c r="B99" s="42"/>
      <c r="C99" s="43"/>
      <c r="D99" s="225" t="s">
        <v>146</v>
      </c>
      <c r="E99" s="43"/>
      <c r="F99" s="226" t="s">
        <v>776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146</v>
      </c>
      <c r="AU99" s="20" t="s">
        <v>85</v>
      </c>
    </row>
    <row r="100" s="13" customFormat="1">
      <c r="A100" s="13"/>
      <c r="B100" s="232"/>
      <c r="C100" s="233"/>
      <c r="D100" s="220" t="s">
        <v>201</v>
      </c>
      <c r="E100" s="234" t="s">
        <v>19</v>
      </c>
      <c r="F100" s="235" t="s">
        <v>908</v>
      </c>
      <c r="G100" s="233"/>
      <c r="H100" s="236">
        <v>99.394999999999996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201</v>
      </c>
      <c r="AU100" s="242" t="s">
        <v>85</v>
      </c>
      <c r="AV100" s="13" t="s">
        <v>85</v>
      </c>
      <c r="AW100" s="13" t="s">
        <v>35</v>
      </c>
      <c r="AX100" s="13" t="s">
        <v>83</v>
      </c>
      <c r="AY100" s="242" t="s">
        <v>136</v>
      </c>
    </row>
    <row r="101" s="12" customFormat="1" ht="22.8" customHeight="1">
      <c r="A101" s="12"/>
      <c r="B101" s="191"/>
      <c r="C101" s="192"/>
      <c r="D101" s="193" t="s">
        <v>74</v>
      </c>
      <c r="E101" s="205" t="s">
        <v>262</v>
      </c>
      <c r="F101" s="205" t="s">
        <v>267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SUM(P102:P105)</f>
        <v>0</v>
      </c>
      <c r="Q101" s="199"/>
      <c r="R101" s="200">
        <f>SUM(R102:R105)</f>
        <v>0</v>
      </c>
      <c r="S101" s="199"/>
      <c r="T101" s="201">
        <f>SUM(T102:T105)</f>
        <v>0.16320000000000001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83</v>
      </c>
      <c r="AT101" s="203" t="s">
        <v>74</v>
      </c>
      <c r="AU101" s="203" t="s">
        <v>83</v>
      </c>
      <c r="AY101" s="202" t="s">
        <v>136</v>
      </c>
      <c r="BK101" s="204">
        <f>SUM(BK102:BK105)</f>
        <v>0</v>
      </c>
    </row>
    <row r="102" s="2" customFormat="1" ht="24.15" customHeight="1">
      <c r="A102" s="41"/>
      <c r="B102" s="42"/>
      <c r="C102" s="207" t="s">
        <v>85</v>
      </c>
      <c r="D102" s="207" t="s">
        <v>139</v>
      </c>
      <c r="E102" s="208" t="s">
        <v>324</v>
      </c>
      <c r="F102" s="209" t="s">
        <v>325</v>
      </c>
      <c r="G102" s="210" t="s">
        <v>222</v>
      </c>
      <c r="H102" s="211">
        <v>2.3999999999999999</v>
      </c>
      <c r="I102" s="212"/>
      <c r="J102" s="213">
        <f>ROUND(I102*H102,2)</f>
        <v>0</v>
      </c>
      <c r="K102" s="209" t="s">
        <v>197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0.068000000000000005</v>
      </c>
      <c r="T102" s="217">
        <f>S102*H102</f>
        <v>0.16320000000000001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139</v>
      </c>
      <c r="AU102" s="218" t="s">
        <v>85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909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327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85</v>
      </c>
    </row>
    <row r="104" s="2" customFormat="1">
      <c r="A104" s="41"/>
      <c r="B104" s="42"/>
      <c r="C104" s="43"/>
      <c r="D104" s="225" t="s">
        <v>146</v>
      </c>
      <c r="E104" s="43"/>
      <c r="F104" s="226" t="s">
        <v>328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146</v>
      </c>
      <c r="AU104" s="20" t="s">
        <v>85</v>
      </c>
    </row>
    <row r="105" s="13" customFormat="1">
      <c r="A105" s="13"/>
      <c r="B105" s="232"/>
      <c r="C105" s="233"/>
      <c r="D105" s="220" t="s">
        <v>201</v>
      </c>
      <c r="E105" s="234" t="s">
        <v>19</v>
      </c>
      <c r="F105" s="235" t="s">
        <v>910</v>
      </c>
      <c r="G105" s="233"/>
      <c r="H105" s="236">
        <v>2.3999999999999999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201</v>
      </c>
      <c r="AU105" s="242" t="s">
        <v>85</v>
      </c>
      <c r="AV105" s="13" t="s">
        <v>85</v>
      </c>
      <c r="AW105" s="13" t="s">
        <v>35</v>
      </c>
      <c r="AX105" s="13" t="s">
        <v>83</v>
      </c>
      <c r="AY105" s="242" t="s">
        <v>136</v>
      </c>
    </row>
    <row r="106" s="12" customFormat="1" ht="22.8" customHeight="1">
      <c r="A106" s="12"/>
      <c r="B106" s="191"/>
      <c r="C106" s="192"/>
      <c r="D106" s="193" t="s">
        <v>74</v>
      </c>
      <c r="E106" s="205" t="s">
        <v>330</v>
      </c>
      <c r="F106" s="205" t="s">
        <v>331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SUM(P107:P119)</f>
        <v>0</v>
      </c>
      <c r="Q106" s="199"/>
      <c r="R106" s="200">
        <f>SUM(R107:R119)</f>
        <v>0</v>
      </c>
      <c r="S106" s="199"/>
      <c r="T106" s="201">
        <f>SUM(T107:T119)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83</v>
      </c>
      <c r="AT106" s="203" t="s">
        <v>74</v>
      </c>
      <c r="AU106" s="203" t="s">
        <v>83</v>
      </c>
      <c r="AY106" s="202" t="s">
        <v>136</v>
      </c>
      <c r="BK106" s="204">
        <f>SUM(BK107:BK119)</f>
        <v>0</v>
      </c>
    </row>
    <row r="107" s="2" customFormat="1" ht="24.15" customHeight="1">
      <c r="A107" s="41"/>
      <c r="B107" s="42"/>
      <c r="C107" s="207" t="s">
        <v>155</v>
      </c>
      <c r="D107" s="207" t="s">
        <v>139</v>
      </c>
      <c r="E107" s="208" t="s">
        <v>333</v>
      </c>
      <c r="F107" s="209" t="s">
        <v>334</v>
      </c>
      <c r="G107" s="210" t="s">
        <v>214</v>
      </c>
      <c r="H107" s="211">
        <v>1.44</v>
      </c>
      <c r="I107" s="212"/>
      <c r="J107" s="213">
        <f>ROUND(I107*H107,2)</f>
        <v>0</v>
      </c>
      <c r="K107" s="209" t="s">
        <v>197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139</v>
      </c>
      <c r="AU107" s="218" t="s">
        <v>85</v>
      </c>
      <c r="AY107" s="20" t="s">
        <v>136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911</v>
      </c>
    </row>
    <row r="108" s="2" customFormat="1">
      <c r="A108" s="41"/>
      <c r="B108" s="42"/>
      <c r="C108" s="43"/>
      <c r="D108" s="220" t="s">
        <v>145</v>
      </c>
      <c r="E108" s="43"/>
      <c r="F108" s="221" t="s">
        <v>336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145</v>
      </c>
      <c r="AU108" s="20" t="s">
        <v>85</v>
      </c>
    </row>
    <row r="109" s="2" customFormat="1">
      <c r="A109" s="41"/>
      <c r="B109" s="42"/>
      <c r="C109" s="43"/>
      <c r="D109" s="225" t="s">
        <v>146</v>
      </c>
      <c r="E109" s="43"/>
      <c r="F109" s="226" t="s">
        <v>337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146</v>
      </c>
      <c r="AU109" s="20" t="s">
        <v>85</v>
      </c>
    </row>
    <row r="110" s="2" customFormat="1" ht="24.15" customHeight="1">
      <c r="A110" s="41"/>
      <c r="B110" s="42"/>
      <c r="C110" s="207" t="s">
        <v>163</v>
      </c>
      <c r="D110" s="207" t="s">
        <v>139</v>
      </c>
      <c r="E110" s="208" t="s">
        <v>339</v>
      </c>
      <c r="F110" s="209" t="s">
        <v>340</v>
      </c>
      <c r="G110" s="210" t="s">
        <v>214</v>
      </c>
      <c r="H110" s="211">
        <v>1.44</v>
      </c>
      <c r="I110" s="212"/>
      <c r="J110" s="213">
        <f>ROUND(I110*H110,2)</f>
        <v>0</v>
      </c>
      <c r="K110" s="209" t="s">
        <v>197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163</v>
      </c>
      <c r="AT110" s="218" t="s">
        <v>139</v>
      </c>
      <c r="AU110" s="218" t="s">
        <v>85</v>
      </c>
      <c r="AY110" s="20" t="s">
        <v>136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163</v>
      </c>
      <c r="BM110" s="218" t="s">
        <v>912</v>
      </c>
    </row>
    <row r="111" s="2" customFormat="1">
      <c r="A111" s="41"/>
      <c r="B111" s="42"/>
      <c r="C111" s="43"/>
      <c r="D111" s="220" t="s">
        <v>145</v>
      </c>
      <c r="E111" s="43"/>
      <c r="F111" s="221" t="s">
        <v>342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145</v>
      </c>
      <c r="AU111" s="20" t="s">
        <v>85</v>
      </c>
    </row>
    <row r="112" s="2" customFormat="1">
      <c r="A112" s="41"/>
      <c r="B112" s="42"/>
      <c r="C112" s="43"/>
      <c r="D112" s="225" t="s">
        <v>146</v>
      </c>
      <c r="E112" s="43"/>
      <c r="F112" s="226" t="s">
        <v>343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146</v>
      </c>
      <c r="AU112" s="20" t="s">
        <v>85</v>
      </c>
    </row>
    <row r="113" s="2" customFormat="1" ht="24.15" customHeight="1">
      <c r="A113" s="41"/>
      <c r="B113" s="42"/>
      <c r="C113" s="207" t="s">
        <v>135</v>
      </c>
      <c r="D113" s="207" t="s">
        <v>139</v>
      </c>
      <c r="E113" s="208" t="s">
        <v>344</v>
      </c>
      <c r="F113" s="209" t="s">
        <v>345</v>
      </c>
      <c r="G113" s="210" t="s">
        <v>214</v>
      </c>
      <c r="H113" s="211">
        <v>14.4</v>
      </c>
      <c r="I113" s="212"/>
      <c r="J113" s="213">
        <f>ROUND(I113*H113,2)</f>
        <v>0</v>
      </c>
      <c r="K113" s="209" t="s">
        <v>197</v>
      </c>
      <c r="L113" s="47"/>
      <c r="M113" s="214" t="s">
        <v>19</v>
      </c>
      <c r="N113" s="215" t="s">
        <v>46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163</v>
      </c>
      <c r="AT113" s="218" t="s">
        <v>139</v>
      </c>
      <c r="AU113" s="218" t="s">
        <v>85</v>
      </c>
      <c r="AY113" s="20" t="s">
        <v>136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163</v>
      </c>
      <c r="BM113" s="218" t="s">
        <v>913</v>
      </c>
    </row>
    <row r="114" s="2" customFormat="1">
      <c r="A114" s="41"/>
      <c r="B114" s="42"/>
      <c r="C114" s="43"/>
      <c r="D114" s="220" t="s">
        <v>145</v>
      </c>
      <c r="E114" s="43"/>
      <c r="F114" s="221" t="s">
        <v>347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145</v>
      </c>
      <c r="AU114" s="20" t="s">
        <v>85</v>
      </c>
    </row>
    <row r="115" s="2" customFormat="1">
      <c r="A115" s="41"/>
      <c r="B115" s="42"/>
      <c r="C115" s="43"/>
      <c r="D115" s="225" t="s">
        <v>146</v>
      </c>
      <c r="E115" s="43"/>
      <c r="F115" s="226" t="s">
        <v>348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146</v>
      </c>
      <c r="AU115" s="20" t="s">
        <v>85</v>
      </c>
    </row>
    <row r="116" s="13" customFormat="1">
      <c r="A116" s="13"/>
      <c r="B116" s="232"/>
      <c r="C116" s="233"/>
      <c r="D116" s="220" t="s">
        <v>201</v>
      </c>
      <c r="E116" s="233"/>
      <c r="F116" s="235" t="s">
        <v>914</v>
      </c>
      <c r="G116" s="233"/>
      <c r="H116" s="236">
        <v>14.4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201</v>
      </c>
      <c r="AU116" s="242" t="s">
        <v>85</v>
      </c>
      <c r="AV116" s="13" t="s">
        <v>85</v>
      </c>
      <c r="AW116" s="13" t="s">
        <v>4</v>
      </c>
      <c r="AX116" s="13" t="s">
        <v>83</v>
      </c>
      <c r="AY116" s="242" t="s">
        <v>136</v>
      </c>
    </row>
    <row r="117" s="2" customFormat="1" ht="49.05" customHeight="1">
      <c r="A117" s="41"/>
      <c r="B117" s="42"/>
      <c r="C117" s="207" t="s">
        <v>233</v>
      </c>
      <c r="D117" s="207" t="s">
        <v>139</v>
      </c>
      <c r="E117" s="208" t="s">
        <v>351</v>
      </c>
      <c r="F117" s="209" t="s">
        <v>352</v>
      </c>
      <c r="G117" s="210" t="s">
        <v>214</v>
      </c>
      <c r="H117" s="211">
        <v>1.44</v>
      </c>
      <c r="I117" s="212"/>
      <c r="J117" s="213">
        <f>ROUND(I117*H117,2)</f>
        <v>0</v>
      </c>
      <c r="K117" s="209" t="s">
        <v>197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139</v>
      </c>
      <c r="AU117" s="218" t="s">
        <v>85</v>
      </c>
      <c r="AY117" s="20" t="s">
        <v>136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915</v>
      </c>
    </row>
    <row r="118" s="2" customFormat="1">
      <c r="A118" s="41"/>
      <c r="B118" s="42"/>
      <c r="C118" s="43"/>
      <c r="D118" s="220" t="s">
        <v>145</v>
      </c>
      <c r="E118" s="43"/>
      <c r="F118" s="221" t="s">
        <v>354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145</v>
      </c>
      <c r="AU118" s="20" t="s">
        <v>85</v>
      </c>
    </row>
    <row r="119" s="2" customFormat="1">
      <c r="A119" s="41"/>
      <c r="B119" s="42"/>
      <c r="C119" s="43"/>
      <c r="D119" s="225" t="s">
        <v>146</v>
      </c>
      <c r="E119" s="43"/>
      <c r="F119" s="226" t="s">
        <v>355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146</v>
      </c>
      <c r="AU119" s="20" t="s">
        <v>85</v>
      </c>
    </row>
    <row r="120" s="12" customFormat="1" ht="22.8" customHeight="1">
      <c r="A120" s="12"/>
      <c r="B120" s="191"/>
      <c r="C120" s="192"/>
      <c r="D120" s="193" t="s">
        <v>74</v>
      </c>
      <c r="E120" s="205" t="s">
        <v>356</v>
      </c>
      <c r="F120" s="205" t="s">
        <v>357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SUM(P121:P123)</f>
        <v>0</v>
      </c>
      <c r="Q120" s="199"/>
      <c r="R120" s="200">
        <f>SUM(R121:R123)</f>
        <v>0</v>
      </c>
      <c r="S120" s="199"/>
      <c r="T120" s="201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83</v>
      </c>
      <c r="AT120" s="203" t="s">
        <v>74</v>
      </c>
      <c r="AU120" s="203" t="s">
        <v>83</v>
      </c>
      <c r="AY120" s="202" t="s">
        <v>136</v>
      </c>
      <c r="BK120" s="204">
        <f>SUM(BK121:BK123)</f>
        <v>0</v>
      </c>
    </row>
    <row r="121" s="2" customFormat="1" ht="24.15" customHeight="1">
      <c r="A121" s="41"/>
      <c r="B121" s="42"/>
      <c r="C121" s="207" t="s">
        <v>246</v>
      </c>
      <c r="D121" s="207" t="s">
        <v>139</v>
      </c>
      <c r="E121" s="208" t="s">
        <v>790</v>
      </c>
      <c r="F121" s="209" t="s">
        <v>791</v>
      </c>
      <c r="G121" s="210" t="s">
        <v>214</v>
      </c>
      <c r="H121" s="211">
        <v>0.56799999999999995</v>
      </c>
      <c r="I121" s="212"/>
      <c r="J121" s="213">
        <f>ROUND(I121*H121,2)</f>
        <v>0</v>
      </c>
      <c r="K121" s="209" t="s">
        <v>197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139</v>
      </c>
      <c r="AU121" s="218" t="s">
        <v>85</v>
      </c>
      <c r="AY121" s="20" t="s">
        <v>136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916</v>
      </c>
    </row>
    <row r="122" s="2" customFormat="1">
      <c r="A122" s="41"/>
      <c r="B122" s="42"/>
      <c r="C122" s="43"/>
      <c r="D122" s="220" t="s">
        <v>145</v>
      </c>
      <c r="E122" s="43"/>
      <c r="F122" s="221" t="s">
        <v>793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145</v>
      </c>
      <c r="AU122" s="20" t="s">
        <v>85</v>
      </c>
    </row>
    <row r="123" s="2" customFormat="1">
      <c r="A123" s="41"/>
      <c r="B123" s="42"/>
      <c r="C123" s="43"/>
      <c r="D123" s="225" t="s">
        <v>146</v>
      </c>
      <c r="E123" s="43"/>
      <c r="F123" s="226" t="s">
        <v>794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146</v>
      </c>
      <c r="AU123" s="20" t="s">
        <v>85</v>
      </c>
    </row>
    <row r="124" s="12" customFormat="1" ht="25.92" customHeight="1">
      <c r="A124" s="12"/>
      <c r="B124" s="191"/>
      <c r="C124" s="192"/>
      <c r="D124" s="193" t="s">
        <v>74</v>
      </c>
      <c r="E124" s="194" t="s">
        <v>364</v>
      </c>
      <c r="F124" s="194" t="s">
        <v>365</v>
      </c>
      <c r="G124" s="192"/>
      <c r="H124" s="192"/>
      <c r="I124" s="195"/>
      <c r="J124" s="196">
        <f>BK124</f>
        <v>0</v>
      </c>
      <c r="K124" s="192"/>
      <c r="L124" s="197"/>
      <c r="M124" s="198"/>
      <c r="N124" s="199"/>
      <c r="O124" s="199"/>
      <c r="P124" s="200">
        <f>P125+P132+P147+P163+P174+P181+P205+P226+P246</f>
        <v>0</v>
      </c>
      <c r="Q124" s="199"/>
      <c r="R124" s="200">
        <f>R125+R132+R147+R163+R174+R181+R205+R226+R246</f>
        <v>1.2969190700000002</v>
      </c>
      <c r="S124" s="199"/>
      <c r="T124" s="201">
        <f>T125+T132+T147+T163+T174+T181+T205+T226+T246</f>
        <v>1.27662052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85</v>
      </c>
      <c r="AT124" s="203" t="s">
        <v>74</v>
      </c>
      <c r="AU124" s="203" t="s">
        <v>75</v>
      </c>
      <c r="AY124" s="202" t="s">
        <v>136</v>
      </c>
      <c r="BK124" s="204">
        <f>BK125+BK132+BK147+BK163+BK174+BK181+BK205+BK226+BK246</f>
        <v>0</v>
      </c>
    </row>
    <row r="125" s="12" customFormat="1" ht="22.8" customHeight="1">
      <c r="A125" s="12"/>
      <c r="B125" s="191"/>
      <c r="C125" s="192"/>
      <c r="D125" s="193" t="s">
        <v>74</v>
      </c>
      <c r="E125" s="205" t="s">
        <v>366</v>
      </c>
      <c r="F125" s="205" t="s">
        <v>367</v>
      </c>
      <c r="G125" s="192"/>
      <c r="H125" s="192"/>
      <c r="I125" s="195"/>
      <c r="J125" s="206">
        <f>BK125</f>
        <v>0</v>
      </c>
      <c r="K125" s="192"/>
      <c r="L125" s="197"/>
      <c r="M125" s="198"/>
      <c r="N125" s="199"/>
      <c r="O125" s="199"/>
      <c r="P125" s="200">
        <f>SUM(P126:P131)</f>
        <v>0</v>
      </c>
      <c r="Q125" s="199"/>
      <c r="R125" s="200">
        <f>SUM(R126:R131)</f>
        <v>0.00031</v>
      </c>
      <c r="S125" s="199"/>
      <c r="T125" s="201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2" t="s">
        <v>85</v>
      </c>
      <c r="AT125" s="203" t="s">
        <v>74</v>
      </c>
      <c r="AU125" s="203" t="s">
        <v>83</v>
      </c>
      <c r="AY125" s="202" t="s">
        <v>136</v>
      </c>
      <c r="BK125" s="204">
        <f>SUM(BK126:BK131)</f>
        <v>0</v>
      </c>
    </row>
    <row r="126" s="2" customFormat="1" ht="16.5" customHeight="1">
      <c r="A126" s="41"/>
      <c r="B126" s="42"/>
      <c r="C126" s="207" t="s">
        <v>255</v>
      </c>
      <c r="D126" s="207" t="s">
        <v>139</v>
      </c>
      <c r="E126" s="208" t="s">
        <v>369</v>
      </c>
      <c r="F126" s="209" t="s">
        <v>370</v>
      </c>
      <c r="G126" s="210" t="s">
        <v>258</v>
      </c>
      <c r="H126" s="211">
        <v>1</v>
      </c>
      <c r="I126" s="212"/>
      <c r="J126" s="213">
        <f>ROUND(I126*H126,2)</f>
        <v>0</v>
      </c>
      <c r="K126" s="209" t="s">
        <v>197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310</v>
      </c>
      <c r="AT126" s="218" t="s">
        <v>139</v>
      </c>
      <c r="AU126" s="218" t="s">
        <v>85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310</v>
      </c>
      <c r="BM126" s="218" t="s">
        <v>917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372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85</v>
      </c>
    </row>
    <row r="128" s="2" customFormat="1">
      <c r="A128" s="41"/>
      <c r="B128" s="42"/>
      <c r="C128" s="43"/>
      <c r="D128" s="225" t="s">
        <v>146</v>
      </c>
      <c r="E128" s="43"/>
      <c r="F128" s="226" t="s">
        <v>373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146</v>
      </c>
      <c r="AU128" s="20" t="s">
        <v>85</v>
      </c>
    </row>
    <row r="129" s="2" customFormat="1" ht="16.5" customHeight="1">
      <c r="A129" s="41"/>
      <c r="B129" s="42"/>
      <c r="C129" s="207" t="s">
        <v>262</v>
      </c>
      <c r="D129" s="207" t="s">
        <v>139</v>
      </c>
      <c r="E129" s="208" t="s">
        <v>375</v>
      </c>
      <c r="F129" s="209" t="s">
        <v>376</v>
      </c>
      <c r="G129" s="210" t="s">
        <v>258</v>
      </c>
      <c r="H129" s="211">
        <v>1</v>
      </c>
      <c r="I129" s="212"/>
      <c r="J129" s="213">
        <f>ROUND(I129*H129,2)</f>
        <v>0</v>
      </c>
      <c r="K129" s="209" t="s">
        <v>197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0.00031</v>
      </c>
      <c r="R129" s="216">
        <f>Q129*H129</f>
        <v>0.00031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310</v>
      </c>
      <c r="AT129" s="218" t="s">
        <v>139</v>
      </c>
      <c r="AU129" s="218" t="s">
        <v>85</v>
      </c>
      <c r="AY129" s="20" t="s">
        <v>136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310</v>
      </c>
      <c r="BM129" s="218" t="s">
        <v>918</v>
      </c>
    </row>
    <row r="130" s="2" customFormat="1">
      <c r="A130" s="41"/>
      <c r="B130" s="42"/>
      <c r="C130" s="43"/>
      <c r="D130" s="220" t="s">
        <v>145</v>
      </c>
      <c r="E130" s="43"/>
      <c r="F130" s="221" t="s">
        <v>378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145</v>
      </c>
      <c r="AU130" s="20" t="s">
        <v>85</v>
      </c>
    </row>
    <row r="131" s="2" customFormat="1">
      <c r="A131" s="41"/>
      <c r="B131" s="42"/>
      <c r="C131" s="43"/>
      <c r="D131" s="225" t="s">
        <v>146</v>
      </c>
      <c r="E131" s="43"/>
      <c r="F131" s="226" t="s">
        <v>379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146</v>
      </c>
      <c r="AU131" s="20" t="s">
        <v>85</v>
      </c>
    </row>
    <row r="132" s="12" customFormat="1" ht="22.8" customHeight="1">
      <c r="A132" s="12"/>
      <c r="B132" s="191"/>
      <c r="C132" s="192"/>
      <c r="D132" s="193" t="s">
        <v>74</v>
      </c>
      <c r="E132" s="205" t="s">
        <v>386</v>
      </c>
      <c r="F132" s="205" t="s">
        <v>387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SUM(P133:P146)</f>
        <v>0</v>
      </c>
      <c r="Q132" s="199"/>
      <c r="R132" s="200">
        <f>SUM(R133:R146)</f>
        <v>0.0010300000000000001</v>
      </c>
      <c r="S132" s="199"/>
      <c r="T132" s="201">
        <f>SUM(T133:T146)</f>
        <v>0.0010399999999999999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85</v>
      </c>
      <c r="AT132" s="203" t="s">
        <v>74</v>
      </c>
      <c r="AU132" s="203" t="s">
        <v>83</v>
      </c>
      <c r="AY132" s="202" t="s">
        <v>136</v>
      </c>
      <c r="BK132" s="204">
        <f>SUM(BK133:BK146)</f>
        <v>0</v>
      </c>
    </row>
    <row r="133" s="2" customFormat="1" ht="21.75" customHeight="1">
      <c r="A133" s="41"/>
      <c r="B133" s="42"/>
      <c r="C133" s="207" t="s">
        <v>268</v>
      </c>
      <c r="D133" s="207" t="s">
        <v>139</v>
      </c>
      <c r="E133" s="208" t="s">
        <v>389</v>
      </c>
      <c r="F133" s="209" t="s">
        <v>390</v>
      </c>
      <c r="G133" s="210" t="s">
        <v>258</v>
      </c>
      <c r="H133" s="211">
        <v>2</v>
      </c>
      <c r="I133" s="212"/>
      <c r="J133" s="213">
        <f>ROUND(I133*H133,2)</f>
        <v>0</v>
      </c>
      <c r="K133" s="209" t="s">
        <v>197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0.00025000000000000001</v>
      </c>
      <c r="R133" s="216">
        <f>Q133*H133</f>
        <v>0.00050000000000000001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310</v>
      </c>
      <c r="AT133" s="218" t="s">
        <v>139</v>
      </c>
      <c r="AU133" s="218" t="s">
        <v>85</v>
      </c>
      <c r="AY133" s="20" t="s">
        <v>136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310</v>
      </c>
      <c r="BM133" s="218" t="s">
        <v>919</v>
      </c>
    </row>
    <row r="134" s="2" customFormat="1">
      <c r="A134" s="41"/>
      <c r="B134" s="42"/>
      <c r="C134" s="43"/>
      <c r="D134" s="220" t="s">
        <v>145</v>
      </c>
      <c r="E134" s="43"/>
      <c r="F134" s="221" t="s">
        <v>392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145</v>
      </c>
      <c r="AU134" s="20" t="s">
        <v>85</v>
      </c>
    </row>
    <row r="135" s="2" customFormat="1">
      <c r="A135" s="41"/>
      <c r="B135" s="42"/>
      <c r="C135" s="43"/>
      <c r="D135" s="225" t="s">
        <v>146</v>
      </c>
      <c r="E135" s="43"/>
      <c r="F135" s="226" t="s">
        <v>393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146</v>
      </c>
      <c r="AU135" s="20" t="s">
        <v>85</v>
      </c>
    </row>
    <row r="136" s="2" customFormat="1" ht="21.75" customHeight="1">
      <c r="A136" s="41"/>
      <c r="B136" s="42"/>
      <c r="C136" s="207" t="s">
        <v>275</v>
      </c>
      <c r="D136" s="207" t="s">
        <v>139</v>
      </c>
      <c r="E136" s="208" t="s">
        <v>395</v>
      </c>
      <c r="F136" s="209" t="s">
        <v>396</v>
      </c>
      <c r="G136" s="210" t="s">
        <v>258</v>
      </c>
      <c r="H136" s="211">
        <v>2</v>
      </c>
      <c r="I136" s="212"/>
      <c r="J136" s="213">
        <f>ROUND(I136*H136,2)</f>
        <v>0</v>
      </c>
      <c r="K136" s="209" t="s">
        <v>197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310</v>
      </c>
      <c r="AT136" s="218" t="s">
        <v>139</v>
      </c>
      <c r="AU136" s="218" t="s">
        <v>85</v>
      </c>
      <c r="AY136" s="20" t="s">
        <v>136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310</v>
      </c>
      <c r="BM136" s="218" t="s">
        <v>920</v>
      </c>
    </row>
    <row r="137" s="2" customFormat="1">
      <c r="A137" s="41"/>
      <c r="B137" s="42"/>
      <c r="C137" s="43"/>
      <c r="D137" s="220" t="s">
        <v>145</v>
      </c>
      <c r="E137" s="43"/>
      <c r="F137" s="221" t="s">
        <v>398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145</v>
      </c>
      <c r="AU137" s="20" t="s">
        <v>85</v>
      </c>
    </row>
    <row r="138" s="2" customFormat="1">
      <c r="A138" s="41"/>
      <c r="B138" s="42"/>
      <c r="C138" s="43"/>
      <c r="D138" s="225" t="s">
        <v>146</v>
      </c>
      <c r="E138" s="43"/>
      <c r="F138" s="226" t="s">
        <v>399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146</v>
      </c>
      <c r="AU138" s="20" t="s">
        <v>85</v>
      </c>
    </row>
    <row r="139" s="2" customFormat="1" ht="24.15" customHeight="1">
      <c r="A139" s="41"/>
      <c r="B139" s="42"/>
      <c r="C139" s="207" t="s">
        <v>8</v>
      </c>
      <c r="D139" s="207" t="s">
        <v>139</v>
      </c>
      <c r="E139" s="208" t="s">
        <v>401</v>
      </c>
      <c r="F139" s="209" t="s">
        <v>402</v>
      </c>
      <c r="G139" s="210" t="s">
        <v>258</v>
      </c>
      <c r="H139" s="211">
        <v>2</v>
      </c>
      <c r="I139" s="212"/>
      <c r="J139" s="213">
        <f>ROUND(I139*H139,2)</f>
        <v>0</v>
      </c>
      <c r="K139" s="209" t="s">
        <v>197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3.0000000000000001E-05</v>
      </c>
      <c r="R139" s="216">
        <f>Q139*H139</f>
        <v>6.0000000000000002E-05</v>
      </c>
      <c r="S139" s="216">
        <v>0.00051999999999999995</v>
      </c>
      <c r="T139" s="217">
        <f>S139*H139</f>
        <v>0.0010399999999999999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310</v>
      </c>
      <c r="AT139" s="218" t="s">
        <v>139</v>
      </c>
      <c r="AU139" s="218" t="s">
        <v>85</v>
      </c>
      <c r="AY139" s="20" t="s">
        <v>136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310</v>
      </c>
      <c r="BM139" s="218" t="s">
        <v>921</v>
      </c>
    </row>
    <row r="140" s="2" customFormat="1">
      <c r="A140" s="41"/>
      <c r="B140" s="42"/>
      <c r="C140" s="43"/>
      <c r="D140" s="220" t="s">
        <v>145</v>
      </c>
      <c r="E140" s="43"/>
      <c r="F140" s="221" t="s">
        <v>404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145</v>
      </c>
      <c r="AU140" s="20" t="s">
        <v>85</v>
      </c>
    </row>
    <row r="141" s="2" customFormat="1">
      <c r="A141" s="41"/>
      <c r="B141" s="42"/>
      <c r="C141" s="43"/>
      <c r="D141" s="225" t="s">
        <v>146</v>
      </c>
      <c r="E141" s="43"/>
      <c r="F141" s="226" t="s">
        <v>405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146</v>
      </c>
      <c r="AU141" s="20" t="s">
        <v>85</v>
      </c>
    </row>
    <row r="142" s="2" customFormat="1" ht="16.5" customHeight="1">
      <c r="A142" s="41"/>
      <c r="B142" s="42"/>
      <c r="C142" s="264" t="s">
        <v>288</v>
      </c>
      <c r="D142" s="264" t="s">
        <v>263</v>
      </c>
      <c r="E142" s="265" t="s">
        <v>407</v>
      </c>
      <c r="F142" s="266" t="s">
        <v>408</v>
      </c>
      <c r="G142" s="267" t="s">
        <v>305</v>
      </c>
      <c r="H142" s="268">
        <v>1</v>
      </c>
      <c r="I142" s="269"/>
      <c r="J142" s="270">
        <f>ROUND(I142*H142,2)</f>
        <v>0</v>
      </c>
      <c r="K142" s="266" t="s">
        <v>197</v>
      </c>
      <c r="L142" s="271"/>
      <c r="M142" s="272" t="s">
        <v>19</v>
      </c>
      <c r="N142" s="273" t="s">
        <v>46</v>
      </c>
      <c r="O142" s="87"/>
      <c r="P142" s="216">
        <f>O142*H142</f>
        <v>0</v>
      </c>
      <c r="Q142" s="216">
        <v>0.00046999999999999999</v>
      </c>
      <c r="R142" s="216">
        <f>Q142*H142</f>
        <v>0.00046999999999999999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409</v>
      </c>
      <c r="AT142" s="218" t="s">
        <v>263</v>
      </c>
      <c r="AU142" s="218" t="s">
        <v>85</v>
      </c>
      <c r="AY142" s="20" t="s">
        <v>136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310</v>
      </c>
      <c r="BM142" s="218" t="s">
        <v>922</v>
      </c>
    </row>
    <row r="143" s="2" customFormat="1">
      <c r="A143" s="41"/>
      <c r="B143" s="42"/>
      <c r="C143" s="43"/>
      <c r="D143" s="220" t="s">
        <v>145</v>
      </c>
      <c r="E143" s="43"/>
      <c r="F143" s="221" t="s">
        <v>408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145</v>
      </c>
      <c r="AU143" s="20" t="s">
        <v>85</v>
      </c>
    </row>
    <row r="144" s="2" customFormat="1" ht="24.15" customHeight="1">
      <c r="A144" s="41"/>
      <c r="B144" s="42"/>
      <c r="C144" s="207" t="s">
        <v>295</v>
      </c>
      <c r="D144" s="207" t="s">
        <v>139</v>
      </c>
      <c r="E144" s="208" t="s">
        <v>422</v>
      </c>
      <c r="F144" s="209" t="s">
        <v>423</v>
      </c>
      <c r="G144" s="210" t="s">
        <v>214</v>
      </c>
      <c r="H144" s="211">
        <v>0.001</v>
      </c>
      <c r="I144" s="212"/>
      <c r="J144" s="213">
        <f>ROUND(I144*H144,2)</f>
        <v>0</v>
      </c>
      <c r="K144" s="209" t="s">
        <v>197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310</v>
      </c>
      <c r="AT144" s="218" t="s">
        <v>139</v>
      </c>
      <c r="AU144" s="218" t="s">
        <v>85</v>
      </c>
      <c r="AY144" s="20" t="s">
        <v>136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310</v>
      </c>
      <c r="BM144" s="218" t="s">
        <v>923</v>
      </c>
    </row>
    <row r="145" s="2" customFormat="1">
      <c r="A145" s="41"/>
      <c r="B145" s="42"/>
      <c r="C145" s="43"/>
      <c r="D145" s="220" t="s">
        <v>145</v>
      </c>
      <c r="E145" s="43"/>
      <c r="F145" s="221" t="s">
        <v>425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145</v>
      </c>
      <c r="AU145" s="20" t="s">
        <v>85</v>
      </c>
    </row>
    <row r="146" s="2" customFormat="1">
      <c r="A146" s="41"/>
      <c r="B146" s="42"/>
      <c r="C146" s="43"/>
      <c r="D146" s="225" t="s">
        <v>146</v>
      </c>
      <c r="E146" s="43"/>
      <c r="F146" s="226" t="s">
        <v>426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146</v>
      </c>
      <c r="AU146" s="20" t="s">
        <v>85</v>
      </c>
    </row>
    <row r="147" s="12" customFormat="1" ht="22.8" customHeight="1">
      <c r="A147" s="12"/>
      <c r="B147" s="191"/>
      <c r="C147" s="192"/>
      <c r="D147" s="193" t="s">
        <v>74</v>
      </c>
      <c r="E147" s="205" t="s">
        <v>427</v>
      </c>
      <c r="F147" s="205" t="s">
        <v>428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SUM(P148:P162)</f>
        <v>0</v>
      </c>
      <c r="Q147" s="199"/>
      <c r="R147" s="200">
        <f>SUM(R148:R162)</f>
        <v>0.017500000000000002</v>
      </c>
      <c r="S147" s="199"/>
      <c r="T147" s="201">
        <f>SUM(T148:T162)</f>
        <v>0.019460000000000002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85</v>
      </c>
      <c r="AT147" s="203" t="s">
        <v>74</v>
      </c>
      <c r="AU147" s="203" t="s">
        <v>83</v>
      </c>
      <c r="AY147" s="202" t="s">
        <v>136</v>
      </c>
      <c r="BK147" s="204">
        <f>SUM(BK148:BK162)</f>
        <v>0</v>
      </c>
    </row>
    <row r="148" s="2" customFormat="1" ht="16.5" customHeight="1">
      <c r="A148" s="41"/>
      <c r="B148" s="42"/>
      <c r="C148" s="207" t="s">
        <v>302</v>
      </c>
      <c r="D148" s="207" t="s">
        <v>139</v>
      </c>
      <c r="E148" s="208" t="s">
        <v>430</v>
      </c>
      <c r="F148" s="209" t="s">
        <v>431</v>
      </c>
      <c r="G148" s="210" t="s">
        <v>141</v>
      </c>
      <c r="H148" s="211">
        <v>1</v>
      </c>
      <c r="I148" s="212"/>
      <c r="J148" s="213">
        <f>ROUND(I148*H148,2)</f>
        <v>0</v>
      </c>
      <c r="K148" s="209" t="s">
        <v>197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0.019460000000000002</v>
      </c>
      <c r="T148" s="217">
        <f>S148*H148</f>
        <v>0.019460000000000002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310</v>
      </c>
      <c r="AT148" s="218" t="s">
        <v>139</v>
      </c>
      <c r="AU148" s="218" t="s">
        <v>85</v>
      </c>
      <c r="AY148" s="20" t="s">
        <v>136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310</v>
      </c>
      <c r="BM148" s="218" t="s">
        <v>924</v>
      </c>
    </row>
    <row r="149" s="2" customFormat="1">
      <c r="A149" s="41"/>
      <c r="B149" s="42"/>
      <c r="C149" s="43"/>
      <c r="D149" s="220" t="s">
        <v>145</v>
      </c>
      <c r="E149" s="43"/>
      <c r="F149" s="221" t="s">
        <v>433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145</v>
      </c>
      <c r="AU149" s="20" t="s">
        <v>85</v>
      </c>
    </row>
    <row r="150" s="2" customFormat="1">
      <c r="A150" s="41"/>
      <c r="B150" s="42"/>
      <c r="C150" s="43"/>
      <c r="D150" s="225" t="s">
        <v>146</v>
      </c>
      <c r="E150" s="43"/>
      <c r="F150" s="226" t="s">
        <v>434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146</v>
      </c>
      <c r="AU150" s="20" t="s">
        <v>85</v>
      </c>
    </row>
    <row r="151" s="2" customFormat="1" ht="24.15" customHeight="1">
      <c r="A151" s="41"/>
      <c r="B151" s="42"/>
      <c r="C151" s="207" t="s">
        <v>310</v>
      </c>
      <c r="D151" s="207" t="s">
        <v>139</v>
      </c>
      <c r="E151" s="208" t="s">
        <v>436</v>
      </c>
      <c r="F151" s="209" t="s">
        <v>437</v>
      </c>
      <c r="G151" s="210" t="s">
        <v>141</v>
      </c>
      <c r="H151" s="211">
        <v>1</v>
      </c>
      <c r="I151" s="212"/>
      <c r="J151" s="213">
        <f>ROUND(I151*H151,2)</f>
        <v>0</v>
      </c>
      <c r="K151" s="209" t="s">
        <v>197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0.01546</v>
      </c>
      <c r="R151" s="216">
        <f>Q151*H151</f>
        <v>0.01546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310</v>
      </c>
      <c r="AT151" s="218" t="s">
        <v>139</v>
      </c>
      <c r="AU151" s="218" t="s">
        <v>85</v>
      </c>
      <c r="AY151" s="20" t="s">
        <v>136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310</v>
      </c>
      <c r="BM151" s="218" t="s">
        <v>925</v>
      </c>
    </row>
    <row r="152" s="2" customFormat="1">
      <c r="A152" s="41"/>
      <c r="B152" s="42"/>
      <c r="C152" s="43"/>
      <c r="D152" s="220" t="s">
        <v>145</v>
      </c>
      <c r="E152" s="43"/>
      <c r="F152" s="221" t="s">
        <v>439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145</v>
      </c>
      <c r="AU152" s="20" t="s">
        <v>85</v>
      </c>
    </row>
    <row r="153" s="2" customFormat="1">
      <c r="A153" s="41"/>
      <c r="B153" s="42"/>
      <c r="C153" s="43"/>
      <c r="D153" s="225" t="s">
        <v>146</v>
      </c>
      <c r="E153" s="43"/>
      <c r="F153" s="226" t="s">
        <v>440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146</v>
      </c>
      <c r="AU153" s="20" t="s">
        <v>85</v>
      </c>
    </row>
    <row r="154" s="2" customFormat="1" ht="21.75" customHeight="1">
      <c r="A154" s="41"/>
      <c r="B154" s="42"/>
      <c r="C154" s="207" t="s">
        <v>316</v>
      </c>
      <c r="D154" s="207" t="s">
        <v>139</v>
      </c>
      <c r="E154" s="208" t="s">
        <v>455</v>
      </c>
      <c r="F154" s="209" t="s">
        <v>456</v>
      </c>
      <c r="G154" s="210" t="s">
        <v>141</v>
      </c>
      <c r="H154" s="211">
        <v>1</v>
      </c>
      <c r="I154" s="212"/>
      <c r="J154" s="213">
        <f>ROUND(I154*H154,2)</f>
        <v>0</v>
      </c>
      <c r="K154" s="209" t="s">
        <v>197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0.0018</v>
      </c>
      <c r="R154" s="216">
        <f>Q154*H154</f>
        <v>0.0018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310</v>
      </c>
      <c r="AT154" s="218" t="s">
        <v>139</v>
      </c>
      <c r="AU154" s="218" t="s">
        <v>85</v>
      </c>
      <c r="AY154" s="20" t="s">
        <v>136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310</v>
      </c>
      <c r="BM154" s="218" t="s">
        <v>926</v>
      </c>
    </row>
    <row r="155" s="2" customFormat="1">
      <c r="A155" s="41"/>
      <c r="B155" s="42"/>
      <c r="C155" s="43"/>
      <c r="D155" s="220" t="s">
        <v>145</v>
      </c>
      <c r="E155" s="43"/>
      <c r="F155" s="221" t="s">
        <v>458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145</v>
      </c>
      <c r="AU155" s="20" t="s">
        <v>85</v>
      </c>
    </row>
    <row r="156" s="2" customFormat="1">
      <c r="A156" s="41"/>
      <c r="B156" s="42"/>
      <c r="C156" s="43"/>
      <c r="D156" s="225" t="s">
        <v>146</v>
      </c>
      <c r="E156" s="43"/>
      <c r="F156" s="226" t="s">
        <v>459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146</v>
      </c>
      <c r="AU156" s="20" t="s">
        <v>85</v>
      </c>
    </row>
    <row r="157" s="2" customFormat="1" ht="16.5" customHeight="1">
      <c r="A157" s="41"/>
      <c r="B157" s="42"/>
      <c r="C157" s="207" t="s">
        <v>323</v>
      </c>
      <c r="D157" s="207" t="s">
        <v>139</v>
      </c>
      <c r="E157" s="208" t="s">
        <v>461</v>
      </c>
      <c r="F157" s="209" t="s">
        <v>462</v>
      </c>
      <c r="G157" s="210" t="s">
        <v>258</v>
      </c>
      <c r="H157" s="211">
        <v>1</v>
      </c>
      <c r="I157" s="212"/>
      <c r="J157" s="213">
        <f>ROUND(I157*H157,2)</f>
        <v>0</v>
      </c>
      <c r="K157" s="209" t="s">
        <v>197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0.00024000000000000001</v>
      </c>
      <c r="R157" s="216">
        <f>Q157*H157</f>
        <v>0.00024000000000000001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310</v>
      </c>
      <c r="AT157" s="218" t="s">
        <v>139</v>
      </c>
      <c r="AU157" s="218" t="s">
        <v>85</v>
      </c>
      <c r="AY157" s="20" t="s">
        <v>136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310</v>
      </c>
      <c r="BM157" s="218" t="s">
        <v>927</v>
      </c>
    </row>
    <row r="158" s="2" customFormat="1">
      <c r="A158" s="41"/>
      <c r="B158" s="42"/>
      <c r="C158" s="43"/>
      <c r="D158" s="220" t="s">
        <v>145</v>
      </c>
      <c r="E158" s="43"/>
      <c r="F158" s="221" t="s">
        <v>464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145</v>
      </c>
      <c r="AU158" s="20" t="s">
        <v>85</v>
      </c>
    </row>
    <row r="159" s="2" customFormat="1">
      <c r="A159" s="41"/>
      <c r="B159" s="42"/>
      <c r="C159" s="43"/>
      <c r="D159" s="225" t="s">
        <v>146</v>
      </c>
      <c r="E159" s="43"/>
      <c r="F159" s="226" t="s">
        <v>465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146</v>
      </c>
      <c r="AU159" s="20" t="s">
        <v>85</v>
      </c>
    </row>
    <row r="160" s="2" customFormat="1" ht="24.15" customHeight="1">
      <c r="A160" s="41"/>
      <c r="B160" s="42"/>
      <c r="C160" s="207" t="s">
        <v>332</v>
      </c>
      <c r="D160" s="207" t="s">
        <v>139</v>
      </c>
      <c r="E160" s="208" t="s">
        <v>473</v>
      </c>
      <c r="F160" s="209" t="s">
        <v>474</v>
      </c>
      <c r="G160" s="210" t="s">
        <v>214</v>
      </c>
      <c r="H160" s="211">
        <v>0.017999999999999999</v>
      </c>
      <c r="I160" s="212"/>
      <c r="J160" s="213">
        <f>ROUND(I160*H160,2)</f>
        <v>0</v>
      </c>
      <c r="K160" s="209" t="s">
        <v>197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310</v>
      </c>
      <c r="AT160" s="218" t="s">
        <v>139</v>
      </c>
      <c r="AU160" s="218" t="s">
        <v>85</v>
      </c>
      <c r="AY160" s="20" t="s">
        <v>136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310</v>
      </c>
      <c r="BM160" s="218" t="s">
        <v>928</v>
      </c>
    </row>
    <row r="161" s="2" customFormat="1">
      <c r="A161" s="41"/>
      <c r="B161" s="42"/>
      <c r="C161" s="43"/>
      <c r="D161" s="220" t="s">
        <v>145</v>
      </c>
      <c r="E161" s="43"/>
      <c r="F161" s="221" t="s">
        <v>476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145</v>
      </c>
      <c r="AU161" s="20" t="s">
        <v>85</v>
      </c>
    </row>
    <row r="162" s="2" customFormat="1">
      <c r="A162" s="41"/>
      <c r="B162" s="42"/>
      <c r="C162" s="43"/>
      <c r="D162" s="225" t="s">
        <v>146</v>
      </c>
      <c r="E162" s="43"/>
      <c r="F162" s="226" t="s">
        <v>477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146</v>
      </c>
      <c r="AU162" s="20" t="s">
        <v>85</v>
      </c>
    </row>
    <row r="163" s="12" customFormat="1" ht="22.8" customHeight="1">
      <c r="A163" s="12"/>
      <c r="B163" s="191"/>
      <c r="C163" s="192"/>
      <c r="D163" s="193" t="s">
        <v>74</v>
      </c>
      <c r="E163" s="205" t="s">
        <v>478</v>
      </c>
      <c r="F163" s="205" t="s">
        <v>479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SUM(P164:P173)</f>
        <v>0</v>
      </c>
      <c r="Q163" s="199"/>
      <c r="R163" s="200">
        <f>SUM(R164:R173)</f>
        <v>0.83164620000000011</v>
      </c>
      <c r="S163" s="199"/>
      <c r="T163" s="201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85</v>
      </c>
      <c r="AT163" s="203" t="s">
        <v>74</v>
      </c>
      <c r="AU163" s="203" t="s">
        <v>83</v>
      </c>
      <c r="AY163" s="202" t="s">
        <v>136</v>
      </c>
      <c r="BK163" s="204">
        <f>SUM(BK164:BK173)</f>
        <v>0</v>
      </c>
    </row>
    <row r="164" s="2" customFormat="1" ht="33" customHeight="1">
      <c r="A164" s="41"/>
      <c r="B164" s="42"/>
      <c r="C164" s="207" t="s">
        <v>338</v>
      </c>
      <c r="D164" s="207" t="s">
        <v>139</v>
      </c>
      <c r="E164" s="208" t="s">
        <v>481</v>
      </c>
      <c r="F164" s="209" t="s">
        <v>482</v>
      </c>
      <c r="G164" s="210" t="s">
        <v>222</v>
      </c>
      <c r="H164" s="211">
        <v>42.130000000000003</v>
      </c>
      <c r="I164" s="212"/>
      <c r="J164" s="213">
        <f>ROUND(I164*H164,2)</f>
        <v>0</v>
      </c>
      <c r="K164" s="209" t="s">
        <v>197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0.019560000000000001</v>
      </c>
      <c r="R164" s="216">
        <f>Q164*H164</f>
        <v>0.8240628000000001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310</v>
      </c>
      <c r="AT164" s="218" t="s">
        <v>139</v>
      </c>
      <c r="AU164" s="218" t="s">
        <v>85</v>
      </c>
      <c r="AY164" s="20" t="s">
        <v>136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310</v>
      </c>
      <c r="BM164" s="218" t="s">
        <v>929</v>
      </c>
    </row>
    <row r="165" s="2" customFormat="1">
      <c r="A165" s="41"/>
      <c r="B165" s="42"/>
      <c r="C165" s="43"/>
      <c r="D165" s="220" t="s">
        <v>145</v>
      </c>
      <c r="E165" s="43"/>
      <c r="F165" s="221" t="s">
        <v>484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85</v>
      </c>
    </row>
    <row r="166" s="2" customFormat="1">
      <c r="A166" s="41"/>
      <c r="B166" s="42"/>
      <c r="C166" s="43"/>
      <c r="D166" s="225" t="s">
        <v>146</v>
      </c>
      <c r="E166" s="43"/>
      <c r="F166" s="226" t="s">
        <v>485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146</v>
      </c>
      <c r="AU166" s="20" t="s">
        <v>85</v>
      </c>
    </row>
    <row r="167" s="13" customFormat="1">
      <c r="A167" s="13"/>
      <c r="B167" s="232"/>
      <c r="C167" s="233"/>
      <c r="D167" s="220" t="s">
        <v>201</v>
      </c>
      <c r="E167" s="234" t="s">
        <v>19</v>
      </c>
      <c r="F167" s="235" t="s">
        <v>930</v>
      </c>
      <c r="G167" s="233"/>
      <c r="H167" s="236">
        <v>42.130000000000003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201</v>
      </c>
      <c r="AU167" s="242" t="s">
        <v>85</v>
      </c>
      <c r="AV167" s="13" t="s">
        <v>85</v>
      </c>
      <c r="AW167" s="13" t="s">
        <v>35</v>
      </c>
      <c r="AX167" s="13" t="s">
        <v>83</v>
      </c>
      <c r="AY167" s="242" t="s">
        <v>136</v>
      </c>
    </row>
    <row r="168" s="2" customFormat="1" ht="24.15" customHeight="1">
      <c r="A168" s="41"/>
      <c r="B168" s="42"/>
      <c r="C168" s="207" t="s">
        <v>7</v>
      </c>
      <c r="D168" s="207" t="s">
        <v>139</v>
      </c>
      <c r="E168" s="208" t="s">
        <v>488</v>
      </c>
      <c r="F168" s="209" t="s">
        <v>489</v>
      </c>
      <c r="G168" s="210" t="s">
        <v>222</v>
      </c>
      <c r="H168" s="211">
        <v>42.130000000000003</v>
      </c>
      <c r="I168" s="212"/>
      <c r="J168" s="213">
        <f>ROUND(I168*H168,2)</f>
        <v>0</v>
      </c>
      <c r="K168" s="209" t="s">
        <v>197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0.00018000000000000001</v>
      </c>
      <c r="R168" s="216">
        <f>Q168*H168</f>
        <v>0.0075834000000000006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310</v>
      </c>
      <c r="AT168" s="218" t="s">
        <v>139</v>
      </c>
      <c r="AU168" s="218" t="s">
        <v>85</v>
      </c>
      <c r="AY168" s="20" t="s">
        <v>136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310</v>
      </c>
      <c r="BM168" s="218" t="s">
        <v>931</v>
      </c>
    </row>
    <row r="169" s="2" customFormat="1">
      <c r="A169" s="41"/>
      <c r="B169" s="42"/>
      <c r="C169" s="43"/>
      <c r="D169" s="220" t="s">
        <v>145</v>
      </c>
      <c r="E169" s="43"/>
      <c r="F169" s="221" t="s">
        <v>491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145</v>
      </c>
      <c r="AU169" s="20" t="s">
        <v>85</v>
      </c>
    </row>
    <row r="170" s="2" customFormat="1">
      <c r="A170" s="41"/>
      <c r="B170" s="42"/>
      <c r="C170" s="43"/>
      <c r="D170" s="225" t="s">
        <v>146</v>
      </c>
      <c r="E170" s="43"/>
      <c r="F170" s="226" t="s">
        <v>492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146</v>
      </c>
      <c r="AU170" s="20" t="s">
        <v>85</v>
      </c>
    </row>
    <row r="171" s="2" customFormat="1" ht="24.15" customHeight="1">
      <c r="A171" s="41"/>
      <c r="B171" s="42"/>
      <c r="C171" s="207" t="s">
        <v>350</v>
      </c>
      <c r="D171" s="207" t="s">
        <v>139</v>
      </c>
      <c r="E171" s="208" t="s">
        <v>494</v>
      </c>
      <c r="F171" s="209" t="s">
        <v>495</v>
      </c>
      <c r="G171" s="210" t="s">
        <v>214</v>
      </c>
      <c r="H171" s="211">
        <v>0.83199999999999996</v>
      </c>
      <c r="I171" s="212"/>
      <c r="J171" s="213">
        <f>ROUND(I171*H171,2)</f>
        <v>0</v>
      </c>
      <c r="K171" s="209" t="s">
        <v>197</v>
      </c>
      <c r="L171" s="47"/>
      <c r="M171" s="214" t="s">
        <v>19</v>
      </c>
      <c r="N171" s="215" t="s">
        <v>46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310</v>
      </c>
      <c r="AT171" s="218" t="s">
        <v>139</v>
      </c>
      <c r="AU171" s="218" t="s">
        <v>85</v>
      </c>
      <c r="AY171" s="20" t="s">
        <v>136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83</v>
      </c>
      <c r="BK171" s="219">
        <f>ROUND(I171*H171,2)</f>
        <v>0</v>
      </c>
      <c r="BL171" s="20" t="s">
        <v>310</v>
      </c>
      <c r="BM171" s="218" t="s">
        <v>932</v>
      </c>
    </row>
    <row r="172" s="2" customFormat="1">
      <c r="A172" s="41"/>
      <c r="B172" s="42"/>
      <c r="C172" s="43"/>
      <c r="D172" s="220" t="s">
        <v>145</v>
      </c>
      <c r="E172" s="43"/>
      <c r="F172" s="221" t="s">
        <v>497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145</v>
      </c>
      <c r="AU172" s="20" t="s">
        <v>85</v>
      </c>
    </row>
    <row r="173" s="2" customFormat="1">
      <c r="A173" s="41"/>
      <c r="B173" s="42"/>
      <c r="C173" s="43"/>
      <c r="D173" s="225" t="s">
        <v>146</v>
      </c>
      <c r="E173" s="43"/>
      <c r="F173" s="226" t="s">
        <v>498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146</v>
      </c>
      <c r="AU173" s="20" t="s">
        <v>85</v>
      </c>
    </row>
    <row r="174" s="12" customFormat="1" ht="22.8" customHeight="1">
      <c r="A174" s="12"/>
      <c r="B174" s="191"/>
      <c r="C174" s="192"/>
      <c r="D174" s="193" t="s">
        <v>74</v>
      </c>
      <c r="E174" s="205" t="s">
        <v>583</v>
      </c>
      <c r="F174" s="205" t="s">
        <v>584</v>
      </c>
      <c r="G174" s="192"/>
      <c r="H174" s="192"/>
      <c r="I174" s="195"/>
      <c r="J174" s="206">
        <f>BK174</f>
        <v>0</v>
      </c>
      <c r="K174" s="192"/>
      <c r="L174" s="197"/>
      <c r="M174" s="198"/>
      <c r="N174" s="199"/>
      <c r="O174" s="199"/>
      <c r="P174" s="200">
        <f>SUM(P175:P180)</f>
        <v>0</v>
      </c>
      <c r="Q174" s="199"/>
      <c r="R174" s="200">
        <f>SUM(R175:R180)</f>
        <v>0</v>
      </c>
      <c r="S174" s="199"/>
      <c r="T174" s="201">
        <f>SUM(T175:T180)</f>
        <v>1.05325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2" t="s">
        <v>85</v>
      </c>
      <c r="AT174" s="203" t="s">
        <v>74</v>
      </c>
      <c r="AU174" s="203" t="s">
        <v>83</v>
      </c>
      <c r="AY174" s="202" t="s">
        <v>136</v>
      </c>
      <c r="BK174" s="204">
        <f>SUM(BK175:BK180)</f>
        <v>0</v>
      </c>
    </row>
    <row r="175" s="2" customFormat="1" ht="24.15" customHeight="1">
      <c r="A175" s="41"/>
      <c r="B175" s="42"/>
      <c r="C175" s="207" t="s">
        <v>358</v>
      </c>
      <c r="D175" s="207" t="s">
        <v>139</v>
      </c>
      <c r="E175" s="208" t="s">
        <v>586</v>
      </c>
      <c r="F175" s="209" t="s">
        <v>587</v>
      </c>
      <c r="G175" s="210" t="s">
        <v>222</v>
      </c>
      <c r="H175" s="211">
        <v>42.130000000000003</v>
      </c>
      <c r="I175" s="212"/>
      <c r="J175" s="213">
        <f>ROUND(I175*H175,2)</f>
        <v>0</v>
      </c>
      <c r="K175" s="209" t="s">
        <v>197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0.025000000000000001</v>
      </c>
      <c r="T175" s="217">
        <f>S175*H175</f>
        <v>1.05325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310</v>
      </c>
      <c r="AT175" s="218" t="s">
        <v>139</v>
      </c>
      <c r="AU175" s="218" t="s">
        <v>85</v>
      </c>
      <c r="AY175" s="20" t="s">
        <v>136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310</v>
      </c>
      <c r="BM175" s="218" t="s">
        <v>933</v>
      </c>
    </row>
    <row r="176" s="2" customFormat="1">
      <c r="A176" s="41"/>
      <c r="B176" s="42"/>
      <c r="C176" s="43"/>
      <c r="D176" s="220" t="s">
        <v>145</v>
      </c>
      <c r="E176" s="43"/>
      <c r="F176" s="221" t="s">
        <v>589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145</v>
      </c>
      <c r="AU176" s="20" t="s">
        <v>85</v>
      </c>
    </row>
    <row r="177" s="2" customFormat="1">
      <c r="A177" s="41"/>
      <c r="B177" s="42"/>
      <c r="C177" s="43"/>
      <c r="D177" s="225" t="s">
        <v>146</v>
      </c>
      <c r="E177" s="43"/>
      <c r="F177" s="226" t="s">
        <v>590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146</v>
      </c>
      <c r="AU177" s="20" t="s">
        <v>85</v>
      </c>
    </row>
    <row r="178" s="2" customFormat="1" ht="16.5" customHeight="1">
      <c r="A178" s="41"/>
      <c r="B178" s="42"/>
      <c r="C178" s="207" t="s">
        <v>368</v>
      </c>
      <c r="D178" s="207" t="s">
        <v>139</v>
      </c>
      <c r="E178" s="208" t="s">
        <v>593</v>
      </c>
      <c r="F178" s="209" t="s">
        <v>594</v>
      </c>
      <c r="G178" s="210" t="s">
        <v>222</v>
      </c>
      <c r="H178" s="211">
        <v>42.130000000000003</v>
      </c>
      <c r="I178" s="212"/>
      <c r="J178" s="213">
        <f>ROUND(I178*H178,2)</f>
        <v>0</v>
      </c>
      <c r="K178" s="209" t="s">
        <v>197</v>
      </c>
      <c r="L178" s="47"/>
      <c r="M178" s="214" t="s">
        <v>19</v>
      </c>
      <c r="N178" s="215" t="s">
        <v>46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310</v>
      </c>
      <c r="AT178" s="218" t="s">
        <v>139</v>
      </c>
      <c r="AU178" s="218" t="s">
        <v>85</v>
      </c>
      <c r="AY178" s="20" t="s">
        <v>136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310</v>
      </c>
      <c r="BM178" s="218" t="s">
        <v>934</v>
      </c>
    </row>
    <row r="179" s="2" customFormat="1">
      <c r="A179" s="41"/>
      <c r="B179" s="42"/>
      <c r="C179" s="43"/>
      <c r="D179" s="220" t="s">
        <v>145</v>
      </c>
      <c r="E179" s="43"/>
      <c r="F179" s="221" t="s">
        <v>596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145</v>
      </c>
      <c r="AU179" s="20" t="s">
        <v>85</v>
      </c>
    </row>
    <row r="180" s="2" customFormat="1">
      <c r="A180" s="41"/>
      <c r="B180" s="42"/>
      <c r="C180" s="43"/>
      <c r="D180" s="225" t="s">
        <v>146</v>
      </c>
      <c r="E180" s="43"/>
      <c r="F180" s="226" t="s">
        <v>597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146</v>
      </c>
      <c r="AU180" s="20" t="s">
        <v>85</v>
      </c>
    </row>
    <row r="181" s="12" customFormat="1" ht="22.8" customHeight="1">
      <c r="A181" s="12"/>
      <c r="B181" s="191"/>
      <c r="C181" s="192"/>
      <c r="D181" s="193" t="s">
        <v>74</v>
      </c>
      <c r="E181" s="205" t="s">
        <v>598</v>
      </c>
      <c r="F181" s="205" t="s">
        <v>599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f>SUM(P182:P204)</f>
        <v>0</v>
      </c>
      <c r="Q181" s="199"/>
      <c r="R181" s="200">
        <f>SUM(R182:R204)</f>
        <v>0.10660765</v>
      </c>
      <c r="S181" s="199"/>
      <c r="T181" s="201">
        <f>SUM(T182:T204)</f>
        <v>0.12639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85</v>
      </c>
      <c r="AT181" s="203" t="s">
        <v>74</v>
      </c>
      <c r="AU181" s="203" t="s">
        <v>83</v>
      </c>
      <c r="AY181" s="202" t="s">
        <v>136</v>
      </c>
      <c r="BK181" s="204">
        <f>SUM(BK182:BK204)</f>
        <v>0</v>
      </c>
    </row>
    <row r="182" s="2" customFormat="1" ht="24.15" customHeight="1">
      <c r="A182" s="41"/>
      <c r="B182" s="42"/>
      <c r="C182" s="207" t="s">
        <v>374</v>
      </c>
      <c r="D182" s="207" t="s">
        <v>139</v>
      </c>
      <c r="E182" s="208" t="s">
        <v>601</v>
      </c>
      <c r="F182" s="209" t="s">
        <v>602</v>
      </c>
      <c r="G182" s="210" t="s">
        <v>222</v>
      </c>
      <c r="H182" s="211">
        <v>42.130000000000003</v>
      </c>
      <c r="I182" s="212"/>
      <c r="J182" s="213">
        <f>ROUND(I182*H182,2)</f>
        <v>0</v>
      </c>
      <c r="K182" s="209" t="s">
        <v>197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0.0030000000000000001</v>
      </c>
      <c r="T182" s="217">
        <f>S182*H182</f>
        <v>0.12639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310</v>
      </c>
      <c r="AT182" s="218" t="s">
        <v>139</v>
      </c>
      <c r="AU182" s="218" t="s">
        <v>85</v>
      </c>
      <c r="AY182" s="20" t="s">
        <v>136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310</v>
      </c>
      <c r="BM182" s="218" t="s">
        <v>935</v>
      </c>
    </row>
    <row r="183" s="2" customFormat="1">
      <c r="A183" s="41"/>
      <c r="B183" s="42"/>
      <c r="C183" s="43"/>
      <c r="D183" s="220" t="s">
        <v>145</v>
      </c>
      <c r="E183" s="43"/>
      <c r="F183" s="221" t="s">
        <v>604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145</v>
      </c>
      <c r="AU183" s="20" t="s">
        <v>85</v>
      </c>
    </row>
    <row r="184" s="2" customFormat="1">
      <c r="A184" s="41"/>
      <c r="B184" s="42"/>
      <c r="C184" s="43"/>
      <c r="D184" s="225" t="s">
        <v>146</v>
      </c>
      <c r="E184" s="43"/>
      <c r="F184" s="226" t="s">
        <v>605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146</v>
      </c>
      <c r="AU184" s="20" t="s">
        <v>85</v>
      </c>
    </row>
    <row r="185" s="2" customFormat="1" ht="21.75" customHeight="1">
      <c r="A185" s="41"/>
      <c r="B185" s="42"/>
      <c r="C185" s="207" t="s">
        <v>380</v>
      </c>
      <c r="D185" s="207" t="s">
        <v>139</v>
      </c>
      <c r="E185" s="208" t="s">
        <v>608</v>
      </c>
      <c r="F185" s="209" t="s">
        <v>609</v>
      </c>
      <c r="G185" s="210" t="s">
        <v>222</v>
      </c>
      <c r="H185" s="211">
        <v>42.130000000000003</v>
      </c>
      <c r="I185" s="212"/>
      <c r="J185" s="213">
        <f>ROUND(I185*H185,2)</f>
        <v>0</v>
      </c>
      <c r="K185" s="209" t="s">
        <v>197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0.00029999999999999997</v>
      </c>
      <c r="R185" s="216">
        <f>Q185*H185</f>
        <v>0.012638999999999999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310</v>
      </c>
      <c r="AT185" s="218" t="s">
        <v>139</v>
      </c>
      <c r="AU185" s="218" t="s">
        <v>85</v>
      </c>
      <c r="AY185" s="20" t="s">
        <v>136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310</v>
      </c>
      <c r="BM185" s="218" t="s">
        <v>936</v>
      </c>
    </row>
    <row r="186" s="2" customFormat="1">
      <c r="A186" s="41"/>
      <c r="B186" s="42"/>
      <c r="C186" s="43"/>
      <c r="D186" s="220" t="s">
        <v>145</v>
      </c>
      <c r="E186" s="43"/>
      <c r="F186" s="221" t="s">
        <v>611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145</v>
      </c>
      <c r="AU186" s="20" t="s">
        <v>85</v>
      </c>
    </row>
    <row r="187" s="2" customFormat="1">
      <c r="A187" s="41"/>
      <c r="B187" s="42"/>
      <c r="C187" s="43"/>
      <c r="D187" s="225" t="s">
        <v>146</v>
      </c>
      <c r="E187" s="43"/>
      <c r="F187" s="226" t="s">
        <v>612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146</v>
      </c>
      <c r="AU187" s="20" t="s">
        <v>85</v>
      </c>
    </row>
    <row r="188" s="2" customFormat="1" ht="33" customHeight="1">
      <c r="A188" s="41"/>
      <c r="B188" s="42"/>
      <c r="C188" s="264" t="s">
        <v>388</v>
      </c>
      <c r="D188" s="264" t="s">
        <v>263</v>
      </c>
      <c r="E188" s="265" t="s">
        <v>614</v>
      </c>
      <c r="F188" s="266" t="s">
        <v>615</v>
      </c>
      <c r="G188" s="267" t="s">
        <v>222</v>
      </c>
      <c r="H188" s="268">
        <v>46.343000000000004</v>
      </c>
      <c r="I188" s="269"/>
      <c r="J188" s="270">
        <f>ROUND(I188*H188,2)</f>
        <v>0</v>
      </c>
      <c r="K188" s="266" t="s">
        <v>197</v>
      </c>
      <c r="L188" s="271"/>
      <c r="M188" s="272" t="s">
        <v>19</v>
      </c>
      <c r="N188" s="273" t="s">
        <v>46</v>
      </c>
      <c r="O188" s="87"/>
      <c r="P188" s="216">
        <f>O188*H188</f>
        <v>0</v>
      </c>
      <c r="Q188" s="216">
        <v>0.0018</v>
      </c>
      <c r="R188" s="216">
        <f>Q188*H188</f>
        <v>0.083417400000000003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409</v>
      </c>
      <c r="AT188" s="218" t="s">
        <v>263</v>
      </c>
      <c r="AU188" s="218" t="s">
        <v>85</v>
      </c>
      <c r="AY188" s="20" t="s">
        <v>136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310</v>
      </c>
      <c r="BM188" s="218" t="s">
        <v>937</v>
      </c>
    </row>
    <row r="189" s="2" customFormat="1">
      <c r="A189" s="41"/>
      <c r="B189" s="42"/>
      <c r="C189" s="43"/>
      <c r="D189" s="220" t="s">
        <v>145</v>
      </c>
      <c r="E189" s="43"/>
      <c r="F189" s="221" t="s">
        <v>615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145</v>
      </c>
      <c r="AU189" s="20" t="s">
        <v>85</v>
      </c>
    </row>
    <row r="190" s="13" customFormat="1">
      <c r="A190" s="13"/>
      <c r="B190" s="232"/>
      <c r="C190" s="233"/>
      <c r="D190" s="220" t="s">
        <v>201</v>
      </c>
      <c r="E190" s="234" t="s">
        <v>19</v>
      </c>
      <c r="F190" s="235" t="s">
        <v>938</v>
      </c>
      <c r="G190" s="233"/>
      <c r="H190" s="236">
        <v>46.343000000000004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201</v>
      </c>
      <c r="AU190" s="242" t="s">
        <v>85</v>
      </c>
      <c r="AV190" s="13" t="s">
        <v>85</v>
      </c>
      <c r="AW190" s="13" t="s">
        <v>35</v>
      </c>
      <c r="AX190" s="13" t="s">
        <v>83</v>
      </c>
      <c r="AY190" s="242" t="s">
        <v>136</v>
      </c>
    </row>
    <row r="191" s="2" customFormat="1" ht="16.5" customHeight="1">
      <c r="A191" s="41"/>
      <c r="B191" s="42"/>
      <c r="C191" s="207" t="s">
        <v>394</v>
      </c>
      <c r="D191" s="207" t="s">
        <v>139</v>
      </c>
      <c r="E191" s="208" t="s">
        <v>619</v>
      </c>
      <c r="F191" s="209" t="s">
        <v>620</v>
      </c>
      <c r="G191" s="210" t="s">
        <v>305</v>
      </c>
      <c r="H191" s="211">
        <v>25.75</v>
      </c>
      <c r="I191" s="212"/>
      <c r="J191" s="213">
        <f>ROUND(I191*H191,2)</f>
        <v>0</v>
      </c>
      <c r="K191" s="209" t="s">
        <v>197</v>
      </c>
      <c r="L191" s="47"/>
      <c r="M191" s="214" t="s">
        <v>19</v>
      </c>
      <c r="N191" s="215" t="s">
        <v>46</v>
      </c>
      <c r="O191" s="87"/>
      <c r="P191" s="216">
        <f>O191*H191</f>
        <v>0</v>
      </c>
      <c r="Q191" s="216">
        <v>1.0000000000000001E-05</v>
      </c>
      <c r="R191" s="216">
        <f>Q191*H191</f>
        <v>0.00025750000000000002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310</v>
      </c>
      <c r="AT191" s="218" t="s">
        <v>139</v>
      </c>
      <c r="AU191" s="218" t="s">
        <v>85</v>
      </c>
      <c r="AY191" s="20" t="s">
        <v>136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310</v>
      </c>
      <c r="BM191" s="218" t="s">
        <v>939</v>
      </c>
    </row>
    <row r="192" s="2" customFormat="1">
      <c r="A192" s="41"/>
      <c r="B192" s="42"/>
      <c r="C192" s="43"/>
      <c r="D192" s="220" t="s">
        <v>145</v>
      </c>
      <c r="E192" s="43"/>
      <c r="F192" s="221" t="s">
        <v>622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145</v>
      </c>
      <c r="AU192" s="20" t="s">
        <v>85</v>
      </c>
    </row>
    <row r="193" s="2" customFormat="1">
      <c r="A193" s="41"/>
      <c r="B193" s="42"/>
      <c r="C193" s="43"/>
      <c r="D193" s="225" t="s">
        <v>146</v>
      </c>
      <c r="E193" s="43"/>
      <c r="F193" s="226" t="s">
        <v>623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146</v>
      </c>
      <c r="AU193" s="20" t="s">
        <v>85</v>
      </c>
    </row>
    <row r="194" s="2" customFormat="1" ht="16.5" customHeight="1">
      <c r="A194" s="41"/>
      <c r="B194" s="42"/>
      <c r="C194" s="264" t="s">
        <v>400</v>
      </c>
      <c r="D194" s="264" t="s">
        <v>263</v>
      </c>
      <c r="E194" s="265" t="s">
        <v>627</v>
      </c>
      <c r="F194" s="266" t="s">
        <v>628</v>
      </c>
      <c r="G194" s="267" t="s">
        <v>305</v>
      </c>
      <c r="H194" s="268">
        <v>28.324999999999999</v>
      </c>
      <c r="I194" s="269"/>
      <c r="J194" s="270">
        <f>ROUND(I194*H194,2)</f>
        <v>0</v>
      </c>
      <c r="K194" s="266" t="s">
        <v>197</v>
      </c>
      <c r="L194" s="271"/>
      <c r="M194" s="272" t="s">
        <v>19</v>
      </c>
      <c r="N194" s="273" t="s">
        <v>46</v>
      </c>
      <c r="O194" s="87"/>
      <c r="P194" s="216">
        <f>O194*H194</f>
        <v>0</v>
      </c>
      <c r="Q194" s="216">
        <v>0.00035</v>
      </c>
      <c r="R194" s="216">
        <f>Q194*H194</f>
        <v>0.009913749999999999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409</v>
      </c>
      <c r="AT194" s="218" t="s">
        <v>263</v>
      </c>
      <c r="AU194" s="218" t="s">
        <v>85</v>
      </c>
      <c r="AY194" s="20" t="s">
        <v>136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310</v>
      </c>
      <c r="BM194" s="218" t="s">
        <v>940</v>
      </c>
    </row>
    <row r="195" s="2" customFormat="1">
      <c r="A195" s="41"/>
      <c r="B195" s="42"/>
      <c r="C195" s="43"/>
      <c r="D195" s="220" t="s">
        <v>145</v>
      </c>
      <c r="E195" s="43"/>
      <c r="F195" s="221" t="s">
        <v>628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145</v>
      </c>
      <c r="AU195" s="20" t="s">
        <v>85</v>
      </c>
    </row>
    <row r="196" s="13" customFormat="1">
      <c r="A196" s="13"/>
      <c r="B196" s="232"/>
      <c r="C196" s="233"/>
      <c r="D196" s="220" t="s">
        <v>201</v>
      </c>
      <c r="E196" s="234" t="s">
        <v>19</v>
      </c>
      <c r="F196" s="235" t="s">
        <v>941</v>
      </c>
      <c r="G196" s="233"/>
      <c r="H196" s="236">
        <v>28.324999999999999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201</v>
      </c>
      <c r="AU196" s="242" t="s">
        <v>85</v>
      </c>
      <c r="AV196" s="13" t="s">
        <v>85</v>
      </c>
      <c r="AW196" s="13" t="s">
        <v>35</v>
      </c>
      <c r="AX196" s="13" t="s">
        <v>83</v>
      </c>
      <c r="AY196" s="242" t="s">
        <v>136</v>
      </c>
    </row>
    <row r="197" s="2" customFormat="1" ht="16.5" customHeight="1">
      <c r="A197" s="41"/>
      <c r="B197" s="42"/>
      <c r="C197" s="207" t="s">
        <v>406</v>
      </c>
      <c r="D197" s="207" t="s">
        <v>139</v>
      </c>
      <c r="E197" s="208" t="s">
        <v>632</v>
      </c>
      <c r="F197" s="209" t="s">
        <v>633</v>
      </c>
      <c r="G197" s="210" t="s">
        <v>305</v>
      </c>
      <c r="H197" s="211">
        <v>1</v>
      </c>
      <c r="I197" s="212"/>
      <c r="J197" s="213">
        <f>ROUND(I197*H197,2)</f>
        <v>0</v>
      </c>
      <c r="K197" s="209" t="s">
        <v>197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310</v>
      </c>
      <c r="AT197" s="218" t="s">
        <v>139</v>
      </c>
      <c r="AU197" s="218" t="s">
        <v>85</v>
      </c>
      <c r="AY197" s="20" t="s">
        <v>136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310</v>
      </c>
      <c r="BM197" s="218" t="s">
        <v>942</v>
      </c>
    </row>
    <row r="198" s="2" customFormat="1">
      <c r="A198" s="41"/>
      <c r="B198" s="42"/>
      <c r="C198" s="43"/>
      <c r="D198" s="220" t="s">
        <v>145</v>
      </c>
      <c r="E198" s="43"/>
      <c r="F198" s="221" t="s">
        <v>635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145</v>
      </c>
      <c r="AU198" s="20" t="s">
        <v>85</v>
      </c>
    </row>
    <row r="199" s="2" customFormat="1">
      <c r="A199" s="41"/>
      <c r="B199" s="42"/>
      <c r="C199" s="43"/>
      <c r="D199" s="225" t="s">
        <v>146</v>
      </c>
      <c r="E199" s="43"/>
      <c r="F199" s="226" t="s">
        <v>636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146</v>
      </c>
      <c r="AU199" s="20" t="s">
        <v>85</v>
      </c>
    </row>
    <row r="200" s="2" customFormat="1" ht="24.15" customHeight="1">
      <c r="A200" s="41"/>
      <c r="B200" s="42"/>
      <c r="C200" s="264" t="s">
        <v>413</v>
      </c>
      <c r="D200" s="264" t="s">
        <v>263</v>
      </c>
      <c r="E200" s="265" t="s">
        <v>638</v>
      </c>
      <c r="F200" s="266" t="s">
        <v>639</v>
      </c>
      <c r="G200" s="267" t="s">
        <v>305</v>
      </c>
      <c r="H200" s="268">
        <v>1</v>
      </c>
      <c r="I200" s="269"/>
      <c r="J200" s="270">
        <f>ROUND(I200*H200,2)</f>
        <v>0</v>
      </c>
      <c r="K200" s="266" t="s">
        <v>197</v>
      </c>
      <c r="L200" s="271"/>
      <c r="M200" s="272" t="s">
        <v>19</v>
      </c>
      <c r="N200" s="273" t="s">
        <v>46</v>
      </c>
      <c r="O200" s="87"/>
      <c r="P200" s="216">
        <f>O200*H200</f>
        <v>0</v>
      </c>
      <c r="Q200" s="216">
        <v>0.00038000000000000002</v>
      </c>
      <c r="R200" s="216">
        <f>Q200*H200</f>
        <v>0.00038000000000000002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409</v>
      </c>
      <c r="AT200" s="218" t="s">
        <v>263</v>
      </c>
      <c r="AU200" s="218" t="s">
        <v>85</v>
      </c>
      <c r="AY200" s="20" t="s">
        <v>136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310</v>
      </c>
      <c r="BM200" s="218" t="s">
        <v>943</v>
      </c>
    </row>
    <row r="201" s="2" customFormat="1">
      <c r="A201" s="41"/>
      <c r="B201" s="42"/>
      <c r="C201" s="43"/>
      <c r="D201" s="220" t="s">
        <v>145</v>
      </c>
      <c r="E201" s="43"/>
      <c r="F201" s="221" t="s">
        <v>639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145</v>
      </c>
      <c r="AU201" s="20" t="s">
        <v>85</v>
      </c>
    </row>
    <row r="202" s="2" customFormat="1" ht="24.15" customHeight="1">
      <c r="A202" s="41"/>
      <c r="B202" s="42"/>
      <c r="C202" s="207" t="s">
        <v>409</v>
      </c>
      <c r="D202" s="207" t="s">
        <v>139</v>
      </c>
      <c r="E202" s="208" t="s">
        <v>642</v>
      </c>
      <c r="F202" s="209" t="s">
        <v>643</v>
      </c>
      <c r="G202" s="210" t="s">
        <v>214</v>
      </c>
      <c r="H202" s="211">
        <v>0.107</v>
      </c>
      <c r="I202" s="212"/>
      <c r="J202" s="213">
        <f>ROUND(I202*H202,2)</f>
        <v>0</v>
      </c>
      <c r="K202" s="209" t="s">
        <v>197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310</v>
      </c>
      <c r="AT202" s="218" t="s">
        <v>139</v>
      </c>
      <c r="AU202" s="218" t="s">
        <v>85</v>
      </c>
      <c r="AY202" s="20" t="s">
        <v>136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310</v>
      </c>
      <c r="BM202" s="218" t="s">
        <v>944</v>
      </c>
    </row>
    <row r="203" s="2" customFormat="1">
      <c r="A203" s="41"/>
      <c r="B203" s="42"/>
      <c r="C203" s="43"/>
      <c r="D203" s="220" t="s">
        <v>145</v>
      </c>
      <c r="E203" s="43"/>
      <c r="F203" s="221" t="s">
        <v>645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145</v>
      </c>
      <c r="AU203" s="20" t="s">
        <v>85</v>
      </c>
    </row>
    <row r="204" s="2" customFormat="1">
      <c r="A204" s="41"/>
      <c r="B204" s="42"/>
      <c r="C204" s="43"/>
      <c r="D204" s="225" t="s">
        <v>146</v>
      </c>
      <c r="E204" s="43"/>
      <c r="F204" s="226" t="s">
        <v>646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146</v>
      </c>
      <c r="AU204" s="20" t="s">
        <v>85</v>
      </c>
    </row>
    <row r="205" s="12" customFormat="1" ht="22.8" customHeight="1">
      <c r="A205" s="12"/>
      <c r="B205" s="191"/>
      <c r="C205" s="192"/>
      <c r="D205" s="193" t="s">
        <v>74</v>
      </c>
      <c r="E205" s="205" t="s">
        <v>647</v>
      </c>
      <c r="F205" s="205" t="s">
        <v>648</v>
      </c>
      <c r="G205" s="192"/>
      <c r="H205" s="192"/>
      <c r="I205" s="195"/>
      <c r="J205" s="206">
        <f>BK205</f>
        <v>0</v>
      </c>
      <c r="K205" s="192"/>
      <c r="L205" s="197"/>
      <c r="M205" s="198"/>
      <c r="N205" s="199"/>
      <c r="O205" s="199"/>
      <c r="P205" s="200">
        <f>SUM(P206:P225)</f>
        <v>0</v>
      </c>
      <c r="Q205" s="199"/>
      <c r="R205" s="200">
        <f>SUM(R206:R225)</f>
        <v>0.063309599999999994</v>
      </c>
      <c r="S205" s="199"/>
      <c r="T205" s="201">
        <f>SUM(T206:T225)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85</v>
      </c>
      <c r="AT205" s="203" t="s">
        <v>74</v>
      </c>
      <c r="AU205" s="203" t="s">
        <v>83</v>
      </c>
      <c r="AY205" s="202" t="s">
        <v>136</v>
      </c>
      <c r="BK205" s="204">
        <f>SUM(BK206:BK225)</f>
        <v>0</v>
      </c>
    </row>
    <row r="206" s="2" customFormat="1" ht="16.5" customHeight="1">
      <c r="A206" s="41"/>
      <c r="B206" s="42"/>
      <c r="C206" s="207" t="s">
        <v>429</v>
      </c>
      <c r="D206" s="207" t="s">
        <v>139</v>
      </c>
      <c r="E206" s="208" t="s">
        <v>650</v>
      </c>
      <c r="F206" s="209" t="s">
        <v>651</v>
      </c>
      <c r="G206" s="210" t="s">
        <v>222</v>
      </c>
      <c r="H206" s="211">
        <v>2.3999999999999999</v>
      </c>
      <c r="I206" s="212"/>
      <c r="J206" s="213">
        <f>ROUND(I206*H206,2)</f>
        <v>0</v>
      </c>
      <c r="K206" s="209" t="s">
        <v>197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0.00029999999999999997</v>
      </c>
      <c r="R206" s="216">
        <f>Q206*H206</f>
        <v>0.00071999999999999994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310</v>
      </c>
      <c r="AT206" s="218" t="s">
        <v>139</v>
      </c>
      <c r="AU206" s="218" t="s">
        <v>85</v>
      </c>
      <c r="AY206" s="20" t="s">
        <v>136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310</v>
      </c>
      <c r="BM206" s="218" t="s">
        <v>945</v>
      </c>
    </row>
    <row r="207" s="2" customFormat="1">
      <c r="A207" s="41"/>
      <c r="B207" s="42"/>
      <c r="C207" s="43"/>
      <c r="D207" s="220" t="s">
        <v>145</v>
      </c>
      <c r="E207" s="43"/>
      <c r="F207" s="221" t="s">
        <v>653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145</v>
      </c>
      <c r="AU207" s="20" t="s">
        <v>85</v>
      </c>
    </row>
    <row r="208" s="2" customFormat="1">
      <c r="A208" s="41"/>
      <c r="B208" s="42"/>
      <c r="C208" s="43"/>
      <c r="D208" s="225" t="s">
        <v>146</v>
      </c>
      <c r="E208" s="43"/>
      <c r="F208" s="226" t="s">
        <v>654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146</v>
      </c>
      <c r="AU208" s="20" t="s">
        <v>85</v>
      </c>
    </row>
    <row r="209" s="13" customFormat="1">
      <c r="A209" s="13"/>
      <c r="B209" s="232"/>
      <c r="C209" s="233"/>
      <c r="D209" s="220" t="s">
        <v>201</v>
      </c>
      <c r="E209" s="234" t="s">
        <v>19</v>
      </c>
      <c r="F209" s="235" t="s">
        <v>946</v>
      </c>
      <c r="G209" s="233"/>
      <c r="H209" s="236">
        <v>2.3999999999999999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201</v>
      </c>
      <c r="AU209" s="242" t="s">
        <v>85</v>
      </c>
      <c r="AV209" s="13" t="s">
        <v>85</v>
      </c>
      <c r="AW209" s="13" t="s">
        <v>35</v>
      </c>
      <c r="AX209" s="13" t="s">
        <v>83</v>
      </c>
      <c r="AY209" s="242" t="s">
        <v>136</v>
      </c>
    </row>
    <row r="210" s="2" customFormat="1" ht="33" customHeight="1">
      <c r="A210" s="41"/>
      <c r="B210" s="42"/>
      <c r="C210" s="207" t="s">
        <v>435</v>
      </c>
      <c r="D210" s="207" t="s">
        <v>139</v>
      </c>
      <c r="E210" s="208" t="s">
        <v>662</v>
      </c>
      <c r="F210" s="209" t="s">
        <v>663</v>
      </c>
      <c r="G210" s="210" t="s">
        <v>222</v>
      </c>
      <c r="H210" s="211">
        <v>2.3999999999999999</v>
      </c>
      <c r="I210" s="212"/>
      <c r="J210" s="213">
        <f>ROUND(I210*H210,2)</f>
        <v>0</v>
      </c>
      <c r="K210" s="209" t="s">
        <v>197</v>
      </c>
      <c r="L210" s="47"/>
      <c r="M210" s="214" t="s">
        <v>19</v>
      </c>
      <c r="N210" s="215" t="s">
        <v>46</v>
      </c>
      <c r="O210" s="87"/>
      <c r="P210" s="216">
        <f>O210*H210</f>
        <v>0</v>
      </c>
      <c r="Q210" s="216">
        <v>0.0060000000000000001</v>
      </c>
      <c r="R210" s="216">
        <f>Q210*H210</f>
        <v>0.0144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310</v>
      </c>
      <c r="AT210" s="218" t="s">
        <v>139</v>
      </c>
      <c r="AU210" s="218" t="s">
        <v>85</v>
      </c>
      <c r="AY210" s="20" t="s">
        <v>136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83</v>
      </c>
      <c r="BK210" s="219">
        <f>ROUND(I210*H210,2)</f>
        <v>0</v>
      </c>
      <c r="BL210" s="20" t="s">
        <v>310</v>
      </c>
      <c r="BM210" s="218" t="s">
        <v>947</v>
      </c>
    </row>
    <row r="211" s="2" customFormat="1">
      <c r="A211" s="41"/>
      <c r="B211" s="42"/>
      <c r="C211" s="43"/>
      <c r="D211" s="220" t="s">
        <v>145</v>
      </c>
      <c r="E211" s="43"/>
      <c r="F211" s="221" t="s">
        <v>665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145</v>
      </c>
      <c r="AU211" s="20" t="s">
        <v>85</v>
      </c>
    </row>
    <row r="212" s="2" customFormat="1">
      <c r="A212" s="41"/>
      <c r="B212" s="42"/>
      <c r="C212" s="43"/>
      <c r="D212" s="225" t="s">
        <v>146</v>
      </c>
      <c r="E212" s="43"/>
      <c r="F212" s="226" t="s">
        <v>666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146</v>
      </c>
      <c r="AU212" s="20" t="s">
        <v>85</v>
      </c>
    </row>
    <row r="213" s="2" customFormat="1" ht="24.15" customHeight="1">
      <c r="A213" s="41"/>
      <c r="B213" s="42"/>
      <c r="C213" s="264" t="s">
        <v>441</v>
      </c>
      <c r="D213" s="264" t="s">
        <v>263</v>
      </c>
      <c r="E213" s="265" t="s">
        <v>668</v>
      </c>
      <c r="F213" s="266" t="s">
        <v>669</v>
      </c>
      <c r="G213" s="267" t="s">
        <v>222</v>
      </c>
      <c r="H213" s="268">
        <v>2.6400000000000001</v>
      </c>
      <c r="I213" s="269"/>
      <c r="J213" s="270">
        <f>ROUND(I213*H213,2)</f>
        <v>0</v>
      </c>
      <c r="K213" s="266" t="s">
        <v>197</v>
      </c>
      <c r="L213" s="271"/>
      <c r="M213" s="272" t="s">
        <v>19</v>
      </c>
      <c r="N213" s="273" t="s">
        <v>46</v>
      </c>
      <c r="O213" s="87"/>
      <c r="P213" s="216">
        <f>O213*H213</f>
        <v>0</v>
      </c>
      <c r="Q213" s="216">
        <v>0.01771</v>
      </c>
      <c r="R213" s="216">
        <f>Q213*H213</f>
        <v>0.046754400000000002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409</v>
      </c>
      <c r="AT213" s="218" t="s">
        <v>263</v>
      </c>
      <c r="AU213" s="218" t="s">
        <v>85</v>
      </c>
      <c r="AY213" s="20" t="s">
        <v>136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310</v>
      </c>
      <c r="BM213" s="218" t="s">
        <v>948</v>
      </c>
    </row>
    <row r="214" s="2" customFormat="1">
      <c r="A214" s="41"/>
      <c r="B214" s="42"/>
      <c r="C214" s="43"/>
      <c r="D214" s="220" t="s">
        <v>145</v>
      </c>
      <c r="E214" s="43"/>
      <c r="F214" s="221" t="s">
        <v>669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145</v>
      </c>
      <c r="AU214" s="20" t="s">
        <v>85</v>
      </c>
    </row>
    <row r="215" s="13" customFormat="1">
      <c r="A215" s="13"/>
      <c r="B215" s="232"/>
      <c r="C215" s="233"/>
      <c r="D215" s="220" t="s">
        <v>201</v>
      </c>
      <c r="E215" s="234" t="s">
        <v>19</v>
      </c>
      <c r="F215" s="235" t="s">
        <v>949</v>
      </c>
      <c r="G215" s="233"/>
      <c r="H215" s="236">
        <v>2.6400000000000001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201</v>
      </c>
      <c r="AU215" s="242" t="s">
        <v>85</v>
      </c>
      <c r="AV215" s="13" t="s">
        <v>85</v>
      </c>
      <c r="AW215" s="13" t="s">
        <v>35</v>
      </c>
      <c r="AX215" s="13" t="s">
        <v>83</v>
      </c>
      <c r="AY215" s="242" t="s">
        <v>136</v>
      </c>
    </row>
    <row r="216" s="2" customFormat="1" ht="24.15" customHeight="1">
      <c r="A216" s="41"/>
      <c r="B216" s="42"/>
      <c r="C216" s="207" t="s">
        <v>447</v>
      </c>
      <c r="D216" s="207" t="s">
        <v>139</v>
      </c>
      <c r="E216" s="208" t="s">
        <v>679</v>
      </c>
      <c r="F216" s="209" t="s">
        <v>680</v>
      </c>
      <c r="G216" s="210" t="s">
        <v>305</v>
      </c>
      <c r="H216" s="211">
        <v>4.5999999999999996</v>
      </c>
      <c r="I216" s="212"/>
      <c r="J216" s="213">
        <f>ROUND(I216*H216,2)</f>
        <v>0</v>
      </c>
      <c r="K216" s="209" t="s">
        <v>197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0.00018000000000000001</v>
      </c>
      <c r="R216" s="216">
        <f>Q216*H216</f>
        <v>0.00082799999999999996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310</v>
      </c>
      <c r="AT216" s="218" t="s">
        <v>139</v>
      </c>
      <c r="AU216" s="218" t="s">
        <v>85</v>
      </c>
      <c r="AY216" s="20" t="s">
        <v>136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310</v>
      </c>
      <c r="BM216" s="218" t="s">
        <v>950</v>
      </c>
    </row>
    <row r="217" s="2" customFormat="1">
      <c r="A217" s="41"/>
      <c r="B217" s="42"/>
      <c r="C217" s="43"/>
      <c r="D217" s="220" t="s">
        <v>145</v>
      </c>
      <c r="E217" s="43"/>
      <c r="F217" s="221" t="s">
        <v>682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145</v>
      </c>
      <c r="AU217" s="20" t="s">
        <v>85</v>
      </c>
    </row>
    <row r="218" s="2" customFormat="1">
      <c r="A218" s="41"/>
      <c r="B218" s="42"/>
      <c r="C218" s="43"/>
      <c r="D218" s="225" t="s">
        <v>146</v>
      </c>
      <c r="E218" s="43"/>
      <c r="F218" s="226" t="s">
        <v>683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146</v>
      </c>
      <c r="AU218" s="20" t="s">
        <v>85</v>
      </c>
    </row>
    <row r="219" s="13" customFormat="1">
      <c r="A219" s="13"/>
      <c r="B219" s="232"/>
      <c r="C219" s="233"/>
      <c r="D219" s="220" t="s">
        <v>201</v>
      </c>
      <c r="E219" s="234" t="s">
        <v>19</v>
      </c>
      <c r="F219" s="235" t="s">
        <v>951</v>
      </c>
      <c r="G219" s="233"/>
      <c r="H219" s="236">
        <v>4.5999999999999996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201</v>
      </c>
      <c r="AU219" s="242" t="s">
        <v>85</v>
      </c>
      <c r="AV219" s="13" t="s">
        <v>85</v>
      </c>
      <c r="AW219" s="13" t="s">
        <v>35</v>
      </c>
      <c r="AX219" s="13" t="s">
        <v>83</v>
      </c>
      <c r="AY219" s="242" t="s">
        <v>136</v>
      </c>
    </row>
    <row r="220" s="2" customFormat="1" ht="16.5" customHeight="1">
      <c r="A220" s="41"/>
      <c r="B220" s="42"/>
      <c r="C220" s="264" t="s">
        <v>454</v>
      </c>
      <c r="D220" s="264" t="s">
        <v>263</v>
      </c>
      <c r="E220" s="265" t="s">
        <v>688</v>
      </c>
      <c r="F220" s="266" t="s">
        <v>689</v>
      </c>
      <c r="G220" s="267" t="s">
        <v>305</v>
      </c>
      <c r="H220" s="268">
        <v>5.0599999999999996</v>
      </c>
      <c r="I220" s="269"/>
      <c r="J220" s="270">
        <f>ROUND(I220*H220,2)</f>
        <v>0</v>
      </c>
      <c r="K220" s="266" t="s">
        <v>197</v>
      </c>
      <c r="L220" s="271"/>
      <c r="M220" s="272" t="s">
        <v>19</v>
      </c>
      <c r="N220" s="273" t="s">
        <v>46</v>
      </c>
      <c r="O220" s="87"/>
      <c r="P220" s="216">
        <f>O220*H220</f>
        <v>0</v>
      </c>
      <c r="Q220" s="216">
        <v>0.00012</v>
      </c>
      <c r="R220" s="216">
        <f>Q220*H220</f>
        <v>0.00060720000000000001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409</v>
      </c>
      <c r="AT220" s="218" t="s">
        <v>263</v>
      </c>
      <c r="AU220" s="218" t="s">
        <v>85</v>
      </c>
      <c r="AY220" s="20" t="s">
        <v>136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83</v>
      </c>
      <c r="BK220" s="219">
        <f>ROUND(I220*H220,2)</f>
        <v>0</v>
      </c>
      <c r="BL220" s="20" t="s">
        <v>310</v>
      </c>
      <c r="BM220" s="218" t="s">
        <v>952</v>
      </c>
    </row>
    <row r="221" s="2" customFormat="1">
      <c r="A221" s="41"/>
      <c r="B221" s="42"/>
      <c r="C221" s="43"/>
      <c r="D221" s="220" t="s">
        <v>145</v>
      </c>
      <c r="E221" s="43"/>
      <c r="F221" s="221" t="s">
        <v>689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145</v>
      </c>
      <c r="AU221" s="20" t="s">
        <v>85</v>
      </c>
    </row>
    <row r="222" s="13" customFormat="1">
      <c r="A222" s="13"/>
      <c r="B222" s="232"/>
      <c r="C222" s="233"/>
      <c r="D222" s="220" t="s">
        <v>201</v>
      </c>
      <c r="E222" s="234" t="s">
        <v>19</v>
      </c>
      <c r="F222" s="235" t="s">
        <v>953</v>
      </c>
      <c r="G222" s="233"/>
      <c r="H222" s="236">
        <v>5.0599999999999996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201</v>
      </c>
      <c r="AU222" s="242" t="s">
        <v>85</v>
      </c>
      <c r="AV222" s="13" t="s">
        <v>85</v>
      </c>
      <c r="AW222" s="13" t="s">
        <v>35</v>
      </c>
      <c r="AX222" s="13" t="s">
        <v>83</v>
      </c>
      <c r="AY222" s="242" t="s">
        <v>136</v>
      </c>
    </row>
    <row r="223" s="2" customFormat="1" ht="24.15" customHeight="1">
      <c r="A223" s="41"/>
      <c r="B223" s="42"/>
      <c r="C223" s="207" t="s">
        <v>460</v>
      </c>
      <c r="D223" s="207" t="s">
        <v>139</v>
      </c>
      <c r="E223" s="208" t="s">
        <v>693</v>
      </c>
      <c r="F223" s="209" t="s">
        <v>694</v>
      </c>
      <c r="G223" s="210" t="s">
        <v>214</v>
      </c>
      <c r="H223" s="211">
        <v>0.063</v>
      </c>
      <c r="I223" s="212"/>
      <c r="J223" s="213">
        <f>ROUND(I223*H223,2)</f>
        <v>0</v>
      </c>
      <c r="K223" s="209" t="s">
        <v>197</v>
      </c>
      <c r="L223" s="47"/>
      <c r="M223" s="214" t="s">
        <v>19</v>
      </c>
      <c r="N223" s="215" t="s">
        <v>46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310</v>
      </c>
      <c r="AT223" s="218" t="s">
        <v>139</v>
      </c>
      <c r="AU223" s="218" t="s">
        <v>85</v>
      </c>
      <c r="AY223" s="20" t="s">
        <v>136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83</v>
      </c>
      <c r="BK223" s="219">
        <f>ROUND(I223*H223,2)</f>
        <v>0</v>
      </c>
      <c r="BL223" s="20" t="s">
        <v>310</v>
      </c>
      <c r="BM223" s="218" t="s">
        <v>954</v>
      </c>
    </row>
    <row r="224" s="2" customFormat="1">
      <c r="A224" s="41"/>
      <c r="B224" s="42"/>
      <c r="C224" s="43"/>
      <c r="D224" s="220" t="s">
        <v>145</v>
      </c>
      <c r="E224" s="43"/>
      <c r="F224" s="221" t="s">
        <v>696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145</v>
      </c>
      <c r="AU224" s="20" t="s">
        <v>85</v>
      </c>
    </row>
    <row r="225" s="2" customFormat="1">
      <c r="A225" s="41"/>
      <c r="B225" s="42"/>
      <c r="C225" s="43"/>
      <c r="D225" s="225" t="s">
        <v>146</v>
      </c>
      <c r="E225" s="43"/>
      <c r="F225" s="226" t="s">
        <v>697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146</v>
      </c>
      <c r="AU225" s="20" t="s">
        <v>85</v>
      </c>
    </row>
    <row r="226" s="12" customFormat="1" ht="22.8" customHeight="1">
      <c r="A226" s="12"/>
      <c r="B226" s="191"/>
      <c r="C226" s="192"/>
      <c r="D226" s="193" t="s">
        <v>74</v>
      </c>
      <c r="E226" s="205" t="s">
        <v>698</v>
      </c>
      <c r="F226" s="205" t="s">
        <v>699</v>
      </c>
      <c r="G226" s="192"/>
      <c r="H226" s="192"/>
      <c r="I226" s="195"/>
      <c r="J226" s="206">
        <f>BK226</f>
        <v>0</v>
      </c>
      <c r="K226" s="192"/>
      <c r="L226" s="197"/>
      <c r="M226" s="198"/>
      <c r="N226" s="199"/>
      <c r="O226" s="199"/>
      <c r="P226" s="200">
        <f>SUM(P227:P245)</f>
        <v>0</v>
      </c>
      <c r="Q226" s="199"/>
      <c r="R226" s="200">
        <f>SUM(R227:R245)</f>
        <v>0.25105561999999998</v>
      </c>
      <c r="S226" s="199"/>
      <c r="T226" s="201">
        <f>SUM(T227:T245)</f>
        <v>0.076480519999999996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2" t="s">
        <v>85</v>
      </c>
      <c r="AT226" s="203" t="s">
        <v>74</v>
      </c>
      <c r="AU226" s="203" t="s">
        <v>83</v>
      </c>
      <c r="AY226" s="202" t="s">
        <v>136</v>
      </c>
      <c r="BK226" s="204">
        <f>SUM(BK227:BK245)</f>
        <v>0</v>
      </c>
    </row>
    <row r="227" s="2" customFormat="1" ht="24.15" customHeight="1">
      <c r="A227" s="41"/>
      <c r="B227" s="42"/>
      <c r="C227" s="207" t="s">
        <v>466</v>
      </c>
      <c r="D227" s="207" t="s">
        <v>139</v>
      </c>
      <c r="E227" s="208" t="s">
        <v>701</v>
      </c>
      <c r="F227" s="209" t="s">
        <v>702</v>
      </c>
      <c r="G227" s="210" t="s">
        <v>222</v>
      </c>
      <c r="H227" s="211">
        <v>166.262</v>
      </c>
      <c r="I227" s="212"/>
      <c r="J227" s="213">
        <f>ROUND(I227*H227,2)</f>
        <v>0</v>
      </c>
      <c r="K227" s="209" t="s">
        <v>197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0.00014999999999999999</v>
      </c>
      <c r="T227" s="217">
        <f>S227*H227</f>
        <v>0.024939299999999998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310</v>
      </c>
      <c r="AT227" s="218" t="s">
        <v>139</v>
      </c>
      <c r="AU227" s="218" t="s">
        <v>85</v>
      </c>
      <c r="AY227" s="20" t="s">
        <v>136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310</v>
      </c>
      <c r="BM227" s="218" t="s">
        <v>955</v>
      </c>
    </row>
    <row r="228" s="2" customFormat="1">
      <c r="A228" s="41"/>
      <c r="B228" s="42"/>
      <c r="C228" s="43"/>
      <c r="D228" s="220" t="s">
        <v>145</v>
      </c>
      <c r="E228" s="43"/>
      <c r="F228" s="221" t="s">
        <v>704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145</v>
      </c>
      <c r="AU228" s="20" t="s">
        <v>85</v>
      </c>
    </row>
    <row r="229" s="2" customFormat="1">
      <c r="A229" s="41"/>
      <c r="B229" s="42"/>
      <c r="C229" s="43"/>
      <c r="D229" s="225" t="s">
        <v>146</v>
      </c>
      <c r="E229" s="43"/>
      <c r="F229" s="226" t="s">
        <v>705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146</v>
      </c>
      <c r="AU229" s="20" t="s">
        <v>85</v>
      </c>
    </row>
    <row r="230" s="13" customFormat="1">
      <c r="A230" s="13"/>
      <c r="B230" s="232"/>
      <c r="C230" s="233"/>
      <c r="D230" s="220" t="s">
        <v>201</v>
      </c>
      <c r="E230" s="234" t="s">
        <v>19</v>
      </c>
      <c r="F230" s="235" t="s">
        <v>956</v>
      </c>
      <c r="G230" s="233"/>
      <c r="H230" s="236">
        <v>166.262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201</v>
      </c>
      <c r="AU230" s="242" t="s">
        <v>85</v>
      </c>
      <c r="AV230" s="13" t="s">
        <v>85</v>
      </c>
      <c r="AW230" s="13" t="s">
        <v>35</v>
      </c>
      <c r="AX230" s="13" t="s">
        <v>83</v>
      </c>
      <c r="AY230" s="242" t="s">
        <v>136</v>
      </c>
    </row>
    <row r="231" s="2" customFormat="1" ht="21.75" customHeight="1">
      <c r="A231" s="41"/>
      <c r="B231" s="42"/>
      <c r="C231" s="207" t="s">
        <v>472</v>
      </c>
      <c r="D231" s="207" t="s">
        <v>139</v>
      </c>
      <c r="E231" s="208" t="s">
        <v>707</v>
      </c>
      <c r="F231" s="209" t="s">
        <v>708</v>
      </c>
      <c r="G231" s="210" t="s">
        <v>222</v>
      </c>
      <c r="H231" s="211">
        <v>166.262</v>
      </c>
      <c r="I231" s="212"/>
      <c r="J231" s="213">
        <f>ROUND(I231*H231,2)</f>
        <v>0</v>
      </c>
      <c r="K231" s="209" t="s">
        <v>197</v>
      </c>
      <c r="L231" s="47"/>
      <c r="M231" s="214" t="s">
        <v>19</v>
      </c>
      <c r="N231" s="215" t="s">
        <v>46</v>
      </c>
      <c r="O231" s="87"/>
      <c r="P231" s="216">
        <f>O231*H231</f>
        <v>0</v>
      </c>
      <c r="Q231" s="216">
        <v>0.001</v>
      </c>
      <c r="R231" s="216">
        <f>Q231*H231</f>
        <v>0.16626199999999999</v>
      </c>
      <c r="S231" s="216">
        <v>0.00031</v>
      </c>
      <c r="T231" s="217">
        <f>S231*H231</f>
        <v>0.051541219999999999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310</v>
      </c>
      <c r="AT231" s="218" t="s">
        <v>139</v>
      </c>
      <c r="AU231" s="218" t="s">
        <v>85</v>
      </c>
      <c r="AY231" s="20" t="s">
        <v>136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310</v>
      </c>
      <c r="BM231" s="218" t="s">
        <v>957</v>
      </c>
    </row>
    <row r="232" s="2" customFormat="1">
      <c r="A232" s="41"/>
      <c r="B232" s="42"/>
      <c r="C232" s="43"/>
      <c r="D232" s="220" t="s">
        <v>145</v>
      </c>
      <c r="E232" s="43"/>
      <c r="F232" s="221" t="s">
        <v>710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145</v>
      </c>
      <c r="AU232" s="20" t="s">
        <v>85</v>
      </c>
    </row>
    <row r="233" s="2" customFormat="1">
      <c r="A233" s="41"/>
      <c r="B233" s="42"/>
      <c r="C233" s="43"/>
      <c r="D233" s="225" t="s">
        <v>146</v>
      </c>
      <c r="E233" s="43"/>
      <c r="F233" s="226" t="s">
        <v>711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146</v>
      </c>
      <c r="AU233" s="20" t="s">
        <v>85</v>
      </c>
    </row>
    <row r="234" s="2" customFormat="1" ht="24.15" customHeight="1">
      <c r="A234" s="41"/>
      <c r="B234" s="42"/>
      <c r="C234" s="207" t="s">
        <v>480</v>
      </c>
      <c r="D234" s="207" t="s">
        <v>139</v>
      </c>
      <c r="E234" s="208" t="s">
        <v>714</v>
      </c>
      <c r="F234" s="209" t="s">
        <v>715</v>
      </c>
      <c r="G234" s="210" t="s">
        <v>222</v>
      </c>
      <c r="H234" s="211">
        <v>166.262</v>
      </c>
      <c r="I234" s="212"/>
      <c r="J234" s="213">
        <f>ROUND(I234*H234,2)</f>
        <v>0</v>
      </c>
      <c r="K234" s="209" t="s">
        <v>197</v>
      </c>
      <c r="L234" s="47"/>
      <c r="M234" s="214" t="s">
        <v>19</v>
      </c>
      <c r="N234" s="215" t="s">
        <v>46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310</v>
      </c>
      <c r="AT234" s="218" t="s">
        <v>139</v>
      </c>
      <c r="AU234" s="218" t="s">
        <v>85</v>
      </c>
      <c r="AY234" s="20" t="s">
        <v>136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310</v>
      </c>
      <c r="BM234" s="218" t="s">
        <v>958</v>
      </c>
    </row>
    <row r="235" s="2" customFormat="1">
      <c r="A235" s="41"/>
      <c r="B235" s="42"/>
      <c r="C235" s="43"/>
      <c r="D235" s="220" t="s">
        <v>145</v>
      </c>
      <c r="E235" s="43"/>
      <c r="F235" s="221" t="s">
        <v>717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145</v>
      </c>
      <c r="AU235" s="20" t="s">
        <v>85</v>
      </c>
    </row>
    <row r="236" s="2" customFormat="1">
      <c r="A236" s="41"/>
      <c r="B236" s="42"/>
      <c r="C236" s="43"/>
      <c r="D236" s="225" t="s">
        <v>146</v>
      </c>
      <c r="E236" s="43"/>
      <c r="F236" s="226" t="s">
        <v>718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146</v>
      </c>
      <c r="AU236" s="20" t="s">
        <v>85</v>
      </c>
    </row>
    <row r="237" s="2" customFormat="1" ht="33" customHeight="1">
      <c r="A237" s="41"/>
      <c r="B237" s="42"/>
      <c r="C237" s="207" t="s">
        <v>487</v>
      </c>
      <c r="D237" s="207" t="s">
        <v>139</v>
      </c>
      <c r="E237" s="208" t="s">
        <v>720</v>
      </c>
      <c r="F237" s="209" t="s">
        <v>721</v>
      </c>
      <c r="G237" s="210" t="s">
        <v>222</v>
      </c>
      <c r="H237" s="211">
        <v>166.262</v>
      </c>
      <c r="I237" s="212"/>
      <c r="J237" s="213">
        <f>ROUND(I237*H237,2)</f>
        <v>0</v>
      </c>
      <c r="K237" s="209" t="s">
        <v>197</v>
      </c>
      <c r="L237" s="47"/>
      <c r="M237" s="214" t="s">
        <v>19</v>
      </c>
      <c r="N237" s="215" t="s">
        <v>46</v>
      </c>
      <c r="O237" s="87"/>
      <c r="P237" s="216">
        <f>O237*H237</f>
        <v>0</v>
      </c>
      <c r="Q237" s="216">
        <v>0.00021000000000000001</v>
      </c>
      <c r="R237" s="216">
        <f>Q237*H237</f>
        <v>0.034915020000000005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310</v>
      </c>
      <c r="AT237" s="218" t="s">
        <v>139</v>
      </c>
      <c r="AU237" s="218" t="s">
        <v>85</v>
      </c>
      <c r="AY237" s="20" t="s">
        <v>136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310</v>
      </c>
      <c r="BM237" s="218" t="s">
        <v>959</v>
      </c>
    </row>
    <row r="238" s="2" customFormat="1">
      <c r="A238" s="41"/>
      <c r="B238" s="42"/>
      <c r="C238" s="43"/>
      <c r="D238" s="220" t="s">
        <v>145</v>
      </c>
      <c r="E238" s="43"/>
      <c r="F238" s="221" t="s">
        <v>723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145</v>
      </c>
      <c r="AU238" s="20" t="s">
        <v>85</v>
      </c>
    </row>
    <row r="239" s="2" customFormat="1">
      <c r="A239" s="41"/>
      <c r="B239" s="42"/>
      <c r="C239" s="43"/>
      <c r="D239" s="225" t="s">
        <v>146</v>
      </c>
      <c r="E239" s="43"/>
      <c r="F239" s="226" t="s">
        <v>724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146</v>
      </c>
      <c r="AU239" s="20" t="s">
        <v>85</v>
      </c>
    </row>
    <row r="240" s="2" customFormat="1" ht="33" customHeight="1">
      <c r="A240" s="41"/>
      <c r="B240" s="42"/>
      <c r="C240" s="207" t="s">
        <v>493</v>
      </c>
      <c r="D240" s="207" t="s">
        <v>139</v>
      </c>
      <c r="E240" s="208" t="s">
        <v>728</v>
      </c>
      <c r="F240" s="209" t="s">
        <v>729</v>
      </c>
      <c r="G240" s="210" t="s">
        <v>222</v>
      </c>
      <c r="H240" s="211">
        <v>166.262</v>
      </c>
      <c r="I240" s="212"/>
      <c r="J240" s="213">
        <f>ROUND(I240*H240,2)</f>
        <v>0</v>
      </c>
      <c r="K240" s="209" t="s">
        <v>197</v>
      </c>
      <c r="L240" s="47"/>
      <c r="M240" s="214" t="s">
        <v>19</v>
      </c>
      <c r="N240" s="215" t="s">
        <v>46</v>
      </c>
      <c r="O240" s="87"/>
      <c r="P240" s="216">
        <f>O240*H240</f>
        <v>0</v>
      </c>
      <c r="Q240" s="216">
        <v>0.00029</v>
      </c>
      <c r="R240" s="216">
        <f>Q240*H240</f>
        <v>0.048215979999999999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310</v>
      </c>
      <c r="AT240" s="218" t="s">
        <v>139</v>
      </c>
      <c r="AU240" s="218" t="s">
        <v>85</v>
      </c>
      <c r="AY240" s="20" t="s">
        <v>136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310</v>
      </c>
      <c r="BM240" s="218" t="s">
        <v>960</v>
      </c>
    </row>
    <row r="241" s="2" customFormat="1">
      <c r="A241" s="41"/>
      <c r="B241" s="42"/>
      <c r="C241" s="43"/>
      <c r="D241" s="220" t="s">
        <v>145</v>
      </c>
      <c r="E241" s="43"/>
      <c r="F241" s="221" t="s">
        <v>731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145</v>
      </c>
      <c r="AU241" s="20" t="s">
        <v>85</v>
      </c>
    </row>
    <row r="242" s="2" customFormat="1">
      <c r="A242" s="41"/>
      <c r="B242" s="42"/>
      <c r="C242" s="43"/>
      <c r="D242" s="225" t="s">
        <v>146</v>
      </c>
      <c r="E242" s="43"/>
      <c r="F242" s="226" t="s">
        <v>732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146</v>
      </c>
      <c r="AU242" s="20" t="s">
        <v>85</v>
      </c>
    </row>
    <row r="243" s="2" customFormat="1" ht="33" customHeight="1">
      <c r="A243" s="41"/>
      <c r="B243" s="42"/>
      <c r="C243" s="207" t="s">
        <v>501</v>
      </c>
      <c r="D243" s="207" t="s">
        <v>139</v>
      </c>
      <c r="E243" s="208" t="s">
        <v>734</v>
      </c>
      <c r="F243" s="209" t="s">
        <v>735</v>
      </c>
      <c r="G243" s="210" t="s">
        <v>222</v>
      </c>
      <c r="H243" s="211">
        <v>166.262</v>
      </c>
      <c r="I243" s="212"/>
      <c r="J243" s="213">
        <f>ROUND(I243*H243,2)</f>
        <v>0</v>
      </c>
      <c r="K243" s="209" t="s">
        <v>197</v>
      </c>
      <c r="L243" s="47"/>
      <c r="M243" s="214" t="s">
        <v>19</v>
      </c>
      <c r="N243" s="215" t="s">
        <v>46</v>
      </c>
      <c r="O243" s="87"/>
      <c r="P243" s="216">
        <f>O243*H243</f>
        <v>0</v>
      </c>
      <c r="Q243" s="216">
        <v>1.0000000000000001E-05</v>
      </c>
      <c r="R243" s="216">
        <f>Q243*H243</f>
        <v>0.0016626200000000001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310</v>
      </c>
      <c r="AT243" s="218" t="s">
        <v>139</v>
      </c>
      <c r="AU243" s="218" t="s">
        <v>85</v>
      </c>
      <c r="AY243" s="20" t="s">
        <v>136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83</v>
      </c>
      <c r="BK243" s="219">
        <f>ROUND(I243*H243,2)</f>
        <v>0</v>
      </c>
      <c r="BL243" s="20" t="s">
        <v>310</v>
      </c>
      <c r="BM243" s="218" t="s">
        <v>961</v>
      </c>
    </row>
    <row r="244" s="2" customFormat="1">
      <c r="A244" s="41"/>
      <c r="B244" s="42"/>
      <c r="C244" s="43"/>
      <c r="D244" s="220" t="s">
        <v>145</v>
      </c>
      <c r="E244" s="43"/>
      <c r="F244" s="221" t="s">
        <v>737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145</v>
      </c>
      <c r="AU244" s="20" t="s">
        <v>85</v>
      </c>
    </row>
    <row r="245" s="2" customFormat="1">
      <c r="A245" s="41"/>
      <c r="B245" s="42"/>
      <c r="C245" s="43"/>
      <c r="D245" s="225" t="s">
        <v>146</v>
      </c>
      <c r="E245" s="43"/>
      <c r="F245" s="226" t="s">
        <v>738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146</v>
      </c>
      <c r="AU245" s="20" t="s">
        <v>85</v>
      </c>
    </row>
    <row r="246" s="12" customFormat="1" ht="22.8" customHeight="1">
      <c r="A246" s="12"/>
      <c r="B246" s="191"/>
      <c r="C246" s="192"/>
      <c r="D246" s="193" t="s">
        <v>74</v>
      </c>
      <c r="E246" s="205" t="s">
        <v>739</v>
      </c>
      <c r="F246" s="205" t="s">
        <v>740</v>
      </c>
      <c r="G246" s="192"/>
      <c r="H246" s="192"/>
      <c r="I246" s="195"/>
      <c r="J246" s="206">
        <f>BK246</f>
        <v>0</v>
      </c>
      <c r="K246" s="192"/>
      <c r="L246" s="197"/>
      <c r="M246" s="198"/>
      <c r="N246" s="199"/>
      <c r="O246" s="199"/>
      <c r="P246" s="200">
        <f>SUM(P247:P256)</f>
        <v>0</v>
      </c>
      <c r="Q246" s="199"/>
      <c r="R246" s="200">
        <f>SUM(R247:R256)</f>
        <v>0.02546</v>
      </c>
      <c r="S246" s="199"/>
      <c r="T246" s="201">
        <f>SUM(T247:T256)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2" t="s">
        <v>85</v>
      </c>
      <c r="AT246" s="203" t="s">
        <v>74</v>
      </c>
      <c r="AU246" s="203" t="s">
        <v>83</v>
      </c>
      <c r="AY246" s="202" t="s">
        <v>136</v>
      </c>
      <c r="BK246" s="204">
        <f>SUM(BK247:BK256)</f>
        <v>0</v>
      </c>
    </row>
    <row r="247" s="2" customFormat="1" ht="21.75" customHeight="1">
      <c r="A247" s="41"/>
      <c r="B247" s="42"/>
      <c r="C247" s="207" t="s">
        <v>507</v>
      </c>
      <c r="D247" s="207" t="s">
        <v>139</v>
      </c>
      <c r="E247" s="208" t="s">
        <v>742</v>
      </c>
      <c r="F247" s="209" t="s">
        <v>743</v>
      </c>
      <c r="G247" s="210" t="s">
        <v>258</v>
      </c>
      <c r="H247" s="211">
        <v>2</v>
      </c>
      <c r="I247" s="212"/>
      <c r="J247" s="213">
        <f>ROUND(I247*H247,2)</f>
        <v>0</v>
      </c>
      <c r="K247" s="209" t="s">
        <v>197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310</v>
      </c>
      <c r="AT247" s="218" t="s">
        <v>139</v>
      </c>
      <c r="AU247" s="218" t="s">
        <v>85</v>
      </c>
      <c r="AY247" s="20" t="s">
        <v>136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310</v>
      </c>
      <c r="BM247" s="218" t="s">
        <v>962</v>
      </c>
    </row>
    <row r="248" s="2" customFormat="1">
      <c r="A248" s="41"/>
      <c r="B248" s="42"/>
      <c r="C248" s="43"/>
      <c r="D248" s="220" t="s">
        <v>145</v>
      </c>
      <c r="E248" s="43"/>
      <c r="F248" s="221" t="s">
        <v>745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145</v>
      </c>
      <c r="AU248" s="20" t="s">
        <v>85</v>
      </c>
    </row>
    <row r="249" s="2" customFormat="1">
      <c r="A249" s="41"/>
      <c r="B249" s="42"/>
      <c r="C249" s="43"/>
      <c r="D249" s="225" t="s">
        <v>146</v>
      </c>
      <c r="E249" s="43"/>
      <c r="F249" s="226" t="s">
        <v>746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146</v>
      </c>
      <c r="AU249" s="20" t="s">
        <v>85</v>
      </c>
    </row>
    <row r="250" s="2" customFormat="1" ht="21.75" customHeight="1">
      <c r="A250" s="41"/>
      <c r="B250" s="42"/>
      <c r="C250" s="264" t="s">
        <v>514</v>
      </c>
      <c r="D250" s="264" t="s">
        <v>263</v>
      </c>
      <c r="E250" s="265" t="s">
        <v>748</v>
      </c>
      <c r="F250" s="266" t="s">
        <v>749</v>
      </c>
      <c r="G250" s="267" t="s">
        <v>258</v>
      </c>
      <c r="H250" s="268">
        <v>2</v>
      </c>
      <c r="I250" s="269"/>
      <c r="J250" s="270">
        <f>ROUND(I250*H250,2)</f>
        <v>0</v>
      </c>
      <c r="K250" s="266" t="s">
        <v>19</v>
      </c>
      <c r="L250" s="271"/>
      <c r="M250" s="272" t="s">
        <v>19</v>
      </c>
      <c r="N250" s="273" t="s">
        <v>46</v>
      </c>
      <c r="O250" s="87"/>
      <c r="P250" s="216">
        <f>O250*H250</f>
        <v>0</v>
      </c>
      <c r="Q250" s="216">
        <v>0.01273</v>
      </c>
      <c r="R250" s="216">
        <f>Q250*H250</f>
        <v>0.02546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409</v>
      </c>
      <c r="AT250" s="218" t="s">
        <v>263</v>
      </c>
      <c r="AU250" s="218" t="s">
        <v>85</v>
      </c>
      <c r="AY250" s="20" t="s">
        <v>136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310</v>
      </c>
      <c r="BM250" s="218" t="s">
        <v>963</v>
      </c>
    </row>
    <row r="251" s="2" customFormat="1">
      <c r="A251" s="41"/>
      <c r="B251" s="42"/>
      <c r="C251" s="43"/>
      <c r="D251" s="220" t="s">
        <v>145</v>
      </c>
      <c r="E251" s="43"/>
      <c r="F251" s="221" t="s">
        <v>749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145</v>
      </c>
      <c r="AU251" s="20" t="s">
        <v>85</v>
      </c>
    </row>
    <row r="252" s="2" customFormat="1" ht="16.5" customHeight="1">
      <c r="A252" s="41"/>
      <c r="B252" s="42"/>
      <c r="C252" s="207" t="s">
        <v>520</v>
      </c>
      <c r="D252" s="207" t="s">
        <v>139</v>
      </c>
      <c r="E252" s="208" t="s">
        <v>752</v>
      </c>
      <c r="F252" s="209" t="s">
        <v>753</v>
      </c>
      <c r="G252" s="210" t="s">
        <v>754</v>
      </c>
      <c r="H252" s="211">
        <v>2</v>
      </c>
      <c r="I252" s="212"/>
      <c r="J252" s="213">
        <f>ROUND(I252*H252,2)</f>
        <v>0</v>
      </c>
      <c r="K252" s="209" t="s">
        <v>19</v>
      </c>
      <c r="L252" s="47"/>
      <c r="M252" s="214" t="s">
        <v>19</v>
      </c>
      <c r="N252" s="215" t="s">
        <v>46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310</v>
      </c>
      <c r="AT252" s="218" t="s">
        <v>139</v>
      </c>
      <c r="AU252" s="218" t="s">
        <v>85</v>
      </c>
      <c r="AY252" s="20" t="s">
        <v>136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83</v>
      </c>
      <c r="BK252" s="219">
        <f>ROUND(I252*H252,2)</f>
        <v>0</v>
      </c>
      <c r="BL252" s="20" t="s">
        <v>310</v>
      </c>
      <c r="BM252" s="218" t="s">
        <v>964</v>
      </c>
    </row>
    <row r="253" s="2" customFormat="1">
      <c r="A253" s="41"/>
      <c r="B253" s="42"/>
      <c r="C253" s="43"/>
      <c r="D253" s="220" t="s">
        <v>145</v>
      </c>
      <c r="E253" s="43"/>
      <c r="F253" s="221" t="s">
        <v>753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145</v>
      </c>
      <c r="AU253" s="20" t="s">
        <v>85</v>
      </c>
    </row>
    <row r="254" s="2" customFormat="1" ht="24.15" customHeight="1">
      <c r="A254" s="41"/>
      <c r="B254" s="42"/>
      <c r="C254" s="207" t="s">
        <v>524</v>
      </c>
      <c r="D254" s="207" t="s">
        <v>139</v>
      </c>
      <c r="E254" s="208" t="s">
        <v>757</v>
      </c>
      <c r="F254" s="209" t="s">
        <v>758</v>
      </c>
      <c r="G254" s="210" t="s">
        <v>214</v>
      </c>
      <c r="H254" s="211">
        <v>0.025000000000000001</v>
      </c>
      <c r="I254" s="212"/>
      <c r="J254" s="213">
        <f>ROUND(I254*H254,2)</f>
        <v>0</v>
      </c>
      <c r="K254" s="209" t="s">
        <v>197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310</v>
      </c>
      <c r="AT254" s="218" t="s">
        <v>139</v>
      </c>
      <c r="AU254" s="218" t="s">
        <v>85</v>
      </c>
      <c r="AY254" s="20" t="s">
        <v>136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310</v>
      </c>
      <c r="BM254" s="218" t="s">
        <v>965</v>
      </c>
    </row>
    <row r="255" s="2" customFormat="1">
      <c r="A255" s="41"/>
      <c r="B255" s="42"/>
      <c r="C255" s="43"/>
      <c r="D255" s="220" t="s">
        <v>145</v>
      </c>
      <c r="E255" s="43"/>
      <c r="F255" s="221" t="s">
        <v>760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145</v>
      </c>
      <c r="AU255" s="20" t="s">
        <v>85</v>
      </c>
    </row>
    <row r="256" s="2" customFormat="1">
      <c r="A256" s="41"/>
      <c r="B256" s="42"/>
      <c r="C256" s="43"/>
      <c r="D256" s="225" t="s">
        <v>146</v>
      </c>
      <c r="E256" s="43"/>
      <c r="F256" s="226" t="s">
        <v>761</v>
      </c>
      <c r="G256" s="43"/>
      <c r="H256" s="43"/>
      <c r="I256" s="222"/>
      <c r="J256" s="43"/>
      <c r="K256" s="43"/>
      <c r="L256" s="47"/>
      <c r="M256" s="228"/>
      <c r="N256" s="229"/>
      <c r="O256" s="230"/>
      <c r="P256" s="230"/>
      <c r="Q256" s="230"/>
      <c r="R256" s="230"/>
      <c r="S256" s="230"/>
      <c r="T256" s="23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146</v>
      </c>
      <c r="AU256" s="20" t="s">
        <v>85</v>
      </c>
    </row>
    <row r="257" s="2" customFormat="1" ht="6.96" customHeight="1">
      <c r="A257" s="41"/>
      <c r="B257" s="62"/>
      <c r="C257" s="63"/>
      <c r="D257" s="63"/>
      <c r="E257" s="63"/>
      <c r="F257" s="63"/>
      <c r="G257" s="63"/>
      <c r="H257" s="63"/>
      <c r="I257" s="63"/>
      <c r="J257" s="63"/>
      <c r="K257" s="63"/>
      <c r="L257" s="47"/>
      <c r="M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</sheetData>
  <sheetProtection sheet="1" autoFilter="0" formatColumns="0" formatRows="0" objects="1" scenarios="1" spinCount="100000" saltValue="hI4EttR7yAy94khDqGcZ/FFX9oQqfW0qbSOmPKTIUhRuSbZ9N+grAkIZ1z0v4M/j80qYEmQtKHgwpYmi0BLYrA==" hashValue="jwVxYR0Jzr7x+3oURzzPgDO5+OQSGDDV8qTHEk5UiBn1DIyoUa6N/FGtvto+afKw6YMPdRvLczNNDXtALM/R/g==" algorithmName="SHA-512" password="CC2B"/>
  <autoFilter ref="C93:K256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6_01/612325421"/>
    <hyperlink ref="F104" r:id="rId2" display="https://podminky.urs.cz/item/CS_URS_2026_01/978059541"/>
    <hyperlink ref="F109" r:id="rId3" display="https://podminky.urs.cz/item/CS_URS_2026_01/997013114"/>
    <hyperlink ref="F112" r:id="rId4" display="https://podminky.urs.cz/item/CS_URS_2026_01/997013501"/>
    <hyperlink ref="F115" r:id="rId5" display="https://podminky.urs.cz/item/CS_URS_2026_01/997013509"/>
    <hyperlink ref="F119" r:id="rId6" display="https://podminky.urs.cz/item/CS_URS_2026_01/997013609"/>
    <hyperlink ref="F123" r:id="rId7" display="https://podminky.urs.cz/item/CS_URS_2026_01/998018002"/>
    <hyperlink ref="F128" r:id="rId8" display="https://podminky.urs.cz/item/CS_URS_2026_01/721170972"/>
    <hyperlink ref="F131" r:id="rId9" display="https://podminky.urs.cz/item/CS_URS_2026_01/721171913"/>
    <hyperlink ref="F135" r:id="rId10" display="https://podminky.urs.cz/item/CS_URS_2026_01/722170942"/>
    <hyperlink ref="F138" r:id="rId11" display="https://podminky.urs.cz/item/CS_URS_2026_01/722171913"/>
    <hyperlink ref="F141" r:id="rId12" display="https://podminky.urs.cz/item/CS_URS_2026_01/722171933"/>
    <hyperlink ref="F146" r:id="rId13" display="https://podminky.urs.cz/item/CS_URS_2026_01/998722122"/>
    <hyperlink ref="F150" r:id="rId14" display="https://podminky.urs.cz/item/CS_URS_2026_01/725210821"/>
    <hyperlink ref="F153" r:id="rId15" display="https://podminky.urs.cz/item/CS_URS_2026_01/725211602"/>
    <hyperlink ref="F156" r:id="rId16" display="https://podminky.urs.cz/item/CS_URS_2026_01/725822611"/>
    <hyperlink ref="F159" r:id="rId17" display="https://podminky.urs.cz/item/CS_URS_2026_01/725861102"/>
    <hyperlink ref="F162" r:id="rId18" display="https://podminky.urs.cz/item/CS_URS_2026_01/998725122"/>
    <hyperlink ref="F166" r:id="rId19" display="https://podminky.urs.cz/item/CS_URS_2026_01/762511284"/>
    <hyperlink ref="F170" r:id="rId20" display="https://podminky.urs.cz/item/CS_URS_2026_01/762595001"/>
    <hyperlink ref="F173" r:id="rId21" display="https://podminky.urs.cz/item/CS_URS_2026_01/998762122"/>
    <hyperlink ref="F177" r:id="rId22" display="https://podminky.urs.cz/item/CS_URS_2026_01/775511800"/>
    <hyperlink ref="F180" r:id="rId23" display="https://podminky.urs.cz/item/CS_URS_2026_01/776991821"/>
    <hyperlink ref="F184" r:id="rId24" display="https://podminky.urs.cz/item/CS_URS_2026_01/776201812"/>
    <hyperlink ref="F187" r:id="rId25" display="https://podminky.urs.cz/item/CS_URS_2026_01/776241111"/>
    <hyperlink ref="F193" r:id="rId26" display="https://podminky.urs.cz/item/CS_URS_2026_01/776411111"/>
    <hyperlink ref="F199" r:id="rId27" display="https://podminky.urs.cz/item/CS_URS_2026_01/776421312"/>
    <hyperlink ref="F204" r:id="rId28" display="https://podminky.urs.cz/item/CS_URS_2026_01/998776122"/>
    <hyperlink ref="F208" r:id="rId29" display="https://podminky.urs.cz/item/CS_URS_2026_01/781121011"/>
    <hyperlink ref="F212" r:id="rId30" display="https://podminky.urs.cz/item/CS_URS_2026_01/781472216"/>
    <hyperlink ref="F218" r:id="rId31" display="https://podminky.urs.cz/item/CS_URS_2026_01/781492251"/>
    <hyperlink ref="F225" r:id="rId32" display="https://podminky.urs.cz/item/CS_URS_2026_01/998781122"/>
    <hyperlink ref="F229" r:id="rId33" display="https://podminky.urs.cz/item/CS_URS_2026_01/784111013"/>
    <hyperlink ref="F233" r:id="rId34" display="https://podminky.urs.cz/item/CS_URS_2026_01/784121003"/>
    <hyperlink ref="F236" r:id="rId35" display="https://podminky.urs.cz/item/CS_URS_2026_01/784121013"/>
    <hyperlink ref="F239" r:id="rId36" display="https://podminky.urs.cz/item/CS_URS_2026_01/784181103"/>
    <hyperlink ref="F242" r:id="rId37" display="https://podminky.urs.cz/item/CS_URS_2026_01/784221103"/>
    <hyperlink ref="F245" r:id="rId38" display="https://podminky.urs.cz/item/CS_URS_2026_01/784221151"/>
    <hyperlink ref="F249" r:id="rId39" display="https://podminky.urs.cz/item/CS_URS_2026_01/786612200"/>
    <hyperlink ref="F256" r:id="rId40" display="https://podminky.urs.cz/item/CS_URS_2026_01/9987861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966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169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170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ROUND((SUM(BE92:BE227)),  2)</f>
        <v>0</v>
      </c>
      <c r="G33" s="41"/>
      <c r="H33" s="41"/>
      <c r="I33" s="151">
        <v>0.20999999999999999</v>
      </c>
      <c r="J33" s="150">
        <f>ROUND(((SUM(BE92:BE227))*I33),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ROUND((SUM(BF92:BF227)),  2)</f>
        <v>0</v>
      </c>
      <c r="G34" s="41"/>
      <c r="H34" s="41"/>
      <c r="I34" s="151">
        <v>0.12</v>
      </c>
      <c r="J34" s="150">
        <f>ROUND(((SUM(BF92:BF227))*I34),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ROUND((SUM(BG92:BG227)),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ROUND((SUM(BH92:BH227)),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ROUND((SUM(BI92:BI227)),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SO-06 - Kabinet 3.NP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V. Rakyta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172</v>
      </c>
      <c r="E61" s="177"/>
      <c r="F61" s="177"/>
      <c r="G61" s="177"/>
      <c r="H61" s="177"/>
      <c r="I61" s="177"/>
      <c r="J61" s="178">
        <f>J94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173</v>
      </c>
      <c r="E62" s="177"/>
      <c r="F62" s="177"/>
      <c r="G62" s="177"/>
      <c r="H62" s="177"/>
      <c r="I62" s="177"/>
      <c r="J62" s="178">
        <f>J101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174</v>
      </c>
      <c r="E63" s="177"/>
      <c r="F63" s="177"/>
      <c r="G63" s="177"/>
      <c r="H63" s="177"/>
      <c r="I63" s="177"/>
      <c r="J63" s="178">
        <f>J116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175</v>
      </c>
      <c r="E64" s="177"/>
      <c r="F64" s="177"/>
      <c r="G64" s="177"/>
      <c r="H64" s="177"/>
      <c r="I64" s="177"/>
      <c r="J64" s="178">
        <f>J125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176</v>
      </c>
      <c r="E65" s="177"/>
      <c r="F65" s="177"/>
      <c r="G65" s="177"/>
      <c r="H65" s="177"/>
      <c r="I65" s="177"/>
      <c r="J65" s="178">
        <f>J139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177</v>
      </c>
      <c r="E66" s="171"/>
      <c r="F66" s="171"/>
      <c r="G66" s="171"/>
      <c r="H66" s="171"/>
      <c r="I66" s="171"/>
      <c r="J66" s="172">
        <f>J143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181</v>
      </c>
      <c r="E67" s="177"/>
      <c r="F67" s="177"/>
      <c r="G67" s="177"/>
      <c r="H67" s="177"/>
      <c r="I67" s="177"/>
      <c r="J67" s="178">
        <f>J144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183</v>
      </c>
      <c r="E68" s="177"/>
      <c r="F68" s="177"/>
      <c r="G68" s="177"/>
      <c r="H68" s="177"/>
      <c r="I68" s="177"/>
      <c r="J68" s="178">
        <f>J155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186</v>
      </c>
      <c r="E69" s="177"/>
      <c r="F69" s="177"/>
      <c r="G69" s="177"/>
      <c r="H69" s="177"/>
      <c r="I69" s="177"/>
      <c r="J69" s="178">
        <f>J164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187</v>
      </c>
      <c r="E70" s="177"/>
      <c r="F70" s="177"/>
      <c r="G70" s="177"/>
      <c r="H70" s="177"/>
      <c r="I70" s="177"/>
      <c r="J70" s="178">
        <f>J172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189</v>
      </c>
      <c r="E71" s="177"/>
      <c r="F71" s="177"/>
      <c r="G71" s="177"/>
      <c r="H71" s="177"/>
      <c r="I71" s="177"/>
      <c r="J71" s="178">
        <f>J197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190</v>
      </c>
      <c r="E72" s="177"/>
      <c r="F72" s="177"/>
      <c r="G72" s="177"/>
      <c r="H72" s="177"/>
      <c r="I72" s="177"/>
      <c r="J72" s="178">
        <f>J217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122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ZŠ a MŠ Okružní 1580/57, Aš - stavební úpravy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114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SO-06 - Kabinet 3.NP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>Aš</v>
      </c>
      <c r="G86" s="43"/>
      <c r="H86" s="43"/>
      <c r="I86" s="35" t="s">
        <v>23</v>
      </c>
      <c r="J86" s="75" t="str">
        <f>IF(J12="","",J12)</f>
        <v>29. 1. 2026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5.65" customHeight="1">
      <c r="A88" s="41"/>
      <c r="B88" s="42"/>
      <c r="C88" s="35" t="s">
        <v>25</v>
      </c>
      <c r="D88" s="43"/>
      <c r="E88" s="43"/>
      <c r="F88" s="30" t="str">
        <f>E15</f>
        <v>Město Aš</v>
      </c>
      <c r="G88" s="43"/>
      <c r="H88" s="43"/>
      <c r="I88" s="35" t="s">
        <v>32</v>
      </c>
      <c r="J88" s="39" t="str">
        <f>E21</f>
        <v>AVZ, Ing. Arch Václav Zůna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30</v>
      </c>
      <c r="D89" s="43"/>
      <c r="E89" s="43"/>
      <c r="F89" s="30" t="str">
        <f>IF(E18="","",E18)</f>
        <v>Vyplň údaj</v>
      </c>
      <c r="G89" s="43"/>
      <c r="H89" s="43"/>
      <c r="I89" s="35" t="s">
        <v>36</v>
      </c>
      <c r="J89" s="39" t="str">
        <f>E24</f>
        <v>V. Rakyta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123</v>
      </c>
      <c r="D91" s="183" t="s">
        <v>60</v>
      </c>
      <c r="E91" s="183" t="s">
        <v>56</v>
      </c>
      <c r="F91" s="183" t="s">
        <v>57</v>
      </c>
      <c r="G91" s="183" t="s">
        <v>124</v>
      </c>
      <c r="H91" s="183" t="s">
        <v>125</v>
      </c>
      <c r="I91" s="183" t="s">
        <v>126</v>
      </c>
      <c r="J91" s="183" t="s">
        <v>118</v>
      </c>
      <c r="K91" s="184" t="s">
        <v>127</v>
      </c>
      <c r="L91" s="185"/>
      <c r="M91" s="95" t="s">
        <v>19</v>
      </c>
      <c r="N91" s="96" t="s">
        <v>45</v>
      </c>
      <c r="O91" s="96" t="s">
        <v>128</v>
      </c>
      <c r="P91" s="96" t="s">
        <v>129</v>
      </c>
      <c r="Q91" s="96" t="s">
        <v>130</v>
      </c>
      <c r="R91" s="96" t="s">
        <v>131</v>
      </c>
      <c r="S91" s="96" t="s">
        <v>132</v>
      </c>
      <c r="T91" s="97" t="s">
        <v>133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134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P93+P143</f>
        <v>0</v>
      </c>
      <c r="Q92" s="99"/>
      <c r="R92" s="188">
        <f>R93+R143</f>
        <v>3.4524547599999997</v>
      </c>
      <c r="S92" s="99"/>
      <c r="T92" s="189">
        <f>T93+T143</f>
        <v>1.5706262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74</v>
      </c>
      <c r="AU92" s="20" t="s">
        <v>119</v>
      </c>
      <c r="BK92" s="190">
        <f>BK93+BK143</f>
        <v>0</v>
      </c>
    </row>
    <row r="93" s="12" customFormat="1" ht="25.92" customHeight="1">
      <c r="A93" s="12"/>
      <c r="B93" s="191"/>
      <c r="C93" s="192"/>
      <c r="D93" s="193" t="s">
        <v>74</v>
      </c>
      <c r="E93" s="194" t="s">
        <v>191</v>
      </c>
      <c r="F93" s="194" t="s">
        <v>192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P94+P101+P116+P125+P139</f>
        <v>0</v>
      </c>
      <c r="Q93" s="199"/>
      <c r="R93" s="200">
        <f>R94+R101+R116+R125+R139</f>
        <v>2.8584735599999997</v>
      </c>
      <c r="S93" s="199"/>
      <c r="T93" s="201">
        <f>T94+T101+T116+T125+T139</f>
        <v>1.0038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83</v>
      </c>
      <c r="AT93" s="203" t="s">
        <v>74</v>
      </c>
      <c r="AU93" s="203" t="s">
        <v>75</v>
      </c>
      <c r="AY93" s="202" t="s">
        <v>136</v>
      </c>
      <c r="BK93" s="204">
        <f>BK94+BK101+BK116+BK125+BK139</f>
        <v>0</v>
      </c>
    </row>
    <row r="94" s="12" customFormat="1" ht="22.8" customHeight="1">
      <c r="A94" s="12"/>
      <c r="B94" s="191"/>
      <c r="C94" s="192"/>
      <c r="D94" s="193" t="s">
        <v>74</v>
      </c>
      <c r="E94" s="205" t="s">
        <v>155</v>
      </c>
      <c r="F94" s="205" t="s">
        <v>193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SUM(P95:P100)</f>
        <v>0</v>
      </c>
      <c r="Q94" s="199"/>
      <c r="R94" s="200">
        <f>SUM(R95:R100)</f>
        <v>2.0922447599999998</v>
      </c>
      <c r="S94" s="199"/>
      <c r="T94" s="201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83</v>
      </c>
      <c r="AY94" s="202" t="s">
        <v>136</v>
      </c>
      <c r="BK94" s="204">
        <f>SUM(BK95:BK100)</f>
        <v>0</v>
      </c>
    </row>
    <row r="95" s="2" customFormat="1" ht="16.5" customHeight="1">
      <c r="A95" s="41"/>
      <c r="B95" s="42"/>
      <c r="C95" s="207" t="s">
        <v>83</v>
      </c>
      <c r="D95" s="207" t="s">
        <v>139</v>
      </c>
      <c r="E95" s="208" t="s">
        <v>967</v>
      </c>
      <c r="F95" s="209" t="s">
        <v>968</v>
      </c>
      <c r="G95" s="210" t="s">
        <v>258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0.022780000000000002</v>
      </c>
      <c r="R95" s="216">
        <f>Q95*H95</f>
        <v>0.022780000000000002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163</v>
      </c>
      <c r="AT95" s="218" t="s">
        <v>139</v>
      </c>
      <c r="AU95" s="218" t="s">
        <v>85</v>
      </c>
      <c r="AY95" s="20" t="s">
        <v>136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163</v>
      </c>
      <c r="BM95" s="218" t="s">
        <v>969</v>
      </c>
    </row>
    <row r="96" s="2" customFormat="1">
      <c r="A96" s="41"/>
      <c r="B96" s="42"/>
      <c r="C96" s="43"/>
      <c r="D96" s="220" t="s">
        <v>145</v>
      </c>
      <c r="E96" s="43"/>
      <c r="F96" s="221" t="s">
        <v>968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145</v>
      </c>
      <c r="AU96" s="20" t="s">
        <v>85</v>
      </c>
    </row>
    <row r="97" s="2" customFormat="1" ht="24.15" customHeight="1">
      <c r="A97" s="41"/>
      <c r="B97" s="42"/>
      <c r="C97" s="207" t="s">
        <v>85</v>
      </c>
      <c r="D97" s="207" t="s">
        <v>139</v>
      </c>
      <c r="E97" s="208" t="s">
        <v>227</v>
      </c>
      <c r="F97" s="209" t="s">
        <v>228</v>
      </c>
      <c r="G97" s="210" t="s">
        <v>222</v>
      </c>
      <c r="H97" s="211">
        <v>8.8219999999999992</v>
      </c>
      <c r="I97" s="212"/>
      <c r="J97" s="213">
        <f>ROUND(I97*H97,2)</f>
        <v>0</v>
      </c>
      <c r="K97" s="209" t="s">
        <v>197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0.23458000000000001</v>
      </c>
      <c r="R97" s="216">
        <f>Q97*H97</f>
        <v>2.0694647599999998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163</v>
      </c>
      <c r="AT97" s="218" t="s">
        <v>139</v>
      </c>
      <c r="AU97" s="218" t="s">
        <v>85</v>
      </c>
      <c r="AY97" s="20" t="s">
        <v>136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163</v>
      </c>
      <c r="BM97" s="218" t="s">
        <v>970</v>
      </c>
    </row>
    <row r="98" s="2" customFormat="1">
      <c r="A98" s="41"/>
      <c r="B98" s="42"/>
      <c r="C98" s="43"/>
      <c r="D98" s="220" t="s">
        <v>145</v>
      </c>
      <c r="E98" s="43"/>
      <c r="F98" s="221" t="s">
        <v>230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145</v>
      </c>
      <c r="AU98" s="20" t="s">
        <v>85</v>
      </c>
    </row>
    <row r="99" s="2" customFormat="1">
      <c r="A99" s="41"/>
      <c r="B99" s="42"/>
      <c r="C99" s="43"/>
      <c r="D99" s="225" t="s">
        <v>146</v>
      </c>
      <c r="E99" s="43"/>
      <c r="F99" s="226" t="s">
        <v>231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146</v>
      </c>
      <c r="AU99" s="20" t="s">
        <v>85</v>
      </c>
    </row>
    <row r="100" s="13" customFormat="1">
      <c r="A100" s="13"/>
      <c r="B100" s="232"/>
      <c r="C100" s="233"/>
      <c r="D100" s="220" t="s">
        <v>201</v>
      </c>
      <c r="E100" s="234" t="s">
        <v>19</v>
      </c>
      <c r="F100" s="235" t="s">
        <v>764</v>
      </c>
      <c r="G100" s="233"/>
      <c r="H100" s="236">
        <v>8.8219999999999992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201</v>
      </c>
      <c r="AU100" s="242" t="s">
        <v>85</v>
      </c>
      <c r="AV100" s="13" t="s">
        <v>85</v>
      </c>
      <c r="AW100" s="13" t="s">
        <v>35</v>
      </c>
      <c r="AX100" s="13" t="s">
        <v>83</v>
      </c>
      <c r="AY100" s="242" t="s">
        <v>136</v>
      </c>
    </row>
    <row r="101" s="12" customFormat="1" ht="22.8" customHeight="1">
      <c r="A101" s="12"/>
      <c r="B101" s="191"/>
      <c r="C101" s="192"/>
      <c r="D101" s="193" t="s">
        <v>74</v>
      </c>
      <c r="E101" s="205" t="s">
        <v>233</v>
      </c>
      <c r="F101" s="205" t="s">
        <v>234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SUM(P102:P115)</f>
        <v>0</v>
      </c>
      <c r="Q101" s="199"/>
      <c r="R101" s="200">
        <f>SUM(R102:R115)</f>
        <v>0.76622879999999993</v>
      </c>
      <c r="S101" s="199"/>
      <c r="T101" s="201">
        <f>SUM(T102:T115)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83</v>
      </c>
      <c r="AT101" s="203" t="s">
        <v>74</v>
      </c>
      <c r="AU101" s="203" t="s">
        <v>83</v>
      </c>
      <c r="AY101" s="202" t="s">
        <v>136</v>
      </c>
      <c r="BK101" s="204">
        <f>SUM(BK102:BK115)</f>
        <v>0</v>
      </c>
    </row>
    <row r="102" s="2" customFormat="1" ht="24.15" customHeight="1">
      <c r="A102" s="41"/>
      <c r="B102" s="42"/>
      <c r="C102" s="207" t="s">
        <v>155</v>
      </c>
      <c r="D102" s="207" t="s">
        <v>139</v>
      </c>
      <c r="E102" s="208" t="s">
        <v>235</v>
      </c>
      <c r="F102" s="209" t="s">
        <v>236</v>
      </c>
      <c r="G102" s="210" t="s">
        <v>222</v>
      </c>
      <c r="H102" s="211">
        <v>17.643999999999998</v>
      </c>
      <c r="I102" s="212"/>
      <c r="J102" s="213">
        <f>ROUND(I102*H102,2)</f>
        <v>0</v>
      </c>
      <c r="K102" s="209" t="s">
        <v>197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0.018380000000000001</v>
      </c>
      <c r="R102" s="216">
        <f>Q102*H102</f>
        <v>0.32429671999999998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139</v>
      </c>
      <c r="AU102" s="218" t="s">
        <v>85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971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238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85</v>
      </c>
    </row>
    <row r="104" s="2" customFormat="1">
      <c r="A104" s="41"/>
      <c r="B104" s="42"/>
      <c r="C104" s="43"/>
      <c r="D104" s="225" t="s">
        <v>146</v>
      </c>
      <c r="E104" s="43"/>
      <c r="F104" s="226" t="s">
        <v>239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146</v>
      </c>
      <c r="AU104" s="20" t="s">
        <v>85</v>
      </c>
    </row>
    <row r="105" s="13" customFormat="1">
      <c r="A105" s="13"/>
      <c r="B105" s="232"/>
      <c r="C105" s="233"/>
      <c r="D105" s="220" t="s">
        <v>201</v>
      </c>
      <c r="E105" s="234" t="s">
        <v>19</v>
      </c>
      <c r="F105" s="235" t="s">
        <v>771</v>
      </c>
      <c r="G105" s="233"/>
      <c r="H105" s="236">
        <v>17.643999999999998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201</v>
      </c>
      <c r="AU105" s="242" t="s">
        <v>85</v>
      </c>
      <c r="AV105" s="13" t="s">
        <v>85</v>
      </c>
      <c r="AW105" s="13" t="s">
        <v>35</v>
      </c>
      <c r="AX105" s="13" t="s">
        <v>83</v>
      </c>
      <c r="AY105" s="242" t="s">
        <v>136</v>
      </c>
    </row>
    <row r="106" s="2" customFormat="1" ht="37.8" customHeight="1">
      <c r="A106" s="41"/>
      <c r="B106" s="42"/>
      <c r="C106" s="207" t="s">
        <v>163</v>
      </c>
      <c r="D106" s="207" t="s">
        <v>139</v>
      </c>
      <c r="E106" s="208" t="s">
        <v>772</v>
      </c>
      <c r="F106" s="209" t="s">
        <v>773</v>
      </c>
      <c r="G106" s="210" t="s">
        <v>222</v>
      </c>
      <c r="H106" s="211">
        <v>64.847999999999999</v>
      </c>
      <c r="I106" s="212"/>
      <c r="J106" s="213">
        <f>ROUND(I106*H106,2)</f>
        <v>0</v>
      </c>
      <c r="K106" s="209" t="s">
        <v>197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0.0057099999999999998</v>
      </c>
      <c r="R106" s="216">
        <f>Q106*H106</f>
        <v>0.37028207999999996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163</v>
      </c>
      <c r="AT106" s="218" t="s">
        <v>139</v>
      </c>
      <c r="AU106" s="218" t="s">
        <v>85</v>
      </c>
      <c r="AY106" s="20" t="s">
        <v>136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163</v>
      </c>
      <c r="BM106" s="218" t="s">
        <v>972</v>
      </c>
    </row>
    <row r="107" s="2" customFormat="1">
      <c r="A107" s="41"/>
      <c r="B107" s="42"/>
      <c r="C107" s="43"/>
      <c r="D107" s="220" t="s">
        <v>145</v>
      </c>
      <c r="E107" s="43"/>
      <c r="F107" s="221" t="s">
        <v>775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145</v>
      </c>
      <c r="AU107" s="20" t="s">
        <v>85</v>
      </c>
    </row>
    <row r="108" s="2" customFormat="1">
      <c r="A108" s="41"/>
      <c r="B108" s="42"/>
      <c r="C108" s="43"/>
      <c r="D108" s="225" t="s">
        <v>146</v>
      </c>
      <c r="E108" s="43"/>
      <c r="F108" s="226" t="s">
        <v>776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146</v>
      </c>
      <c r="AU108" s="20" t="s">
        <v>85</v>
      </c>
    </row>
    <row r="109" s="13" customFormat="1">
      <c r="A109" s="13"/>
      <c r="B109" s="232"/>
      <c r="C109" s="233"/>
      <c r="D109" s="220" t="s">
        <v>201</v>
      </c>
      <c r="E109" s="234" t="s">
        <v>19</v>
      </c>
      <c r="F109" s="235" t="s">
        <v>973</v>
      </c>
      <c r="G109" s="233"/>
      <c r="H109" s="236">
        <v>64.847999999999999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201</v>
      </c>
      <c r="AU109" s="242" t="s">
        <v>85</v>
      </c>
      <c r="AV109" s="13" t="s">
        <v>85</v>
      </c>
      <c r="AW109" s="13" t="s">
        <v>35</v>
      </c>
      <c r="AX109" s="13" t="s">
        <v>83</v>
      </c>
      <c r="AY109" s="242" t="s">
        <v>136</v>
      </c>
    </row>
    <row r="110" s="2" customFormat="1" ht="21.75" customHeight="1">
      <c r="A110" s="41"/>
      <c r="B110" s="42"/>
      <c r="C110" s="207" t="s">
        <v>135</v>
      </c>
      <c r="D110" s="207" t="s">
        <v>139</v>
      </c>
      <c r="E110" s="208" t="s">
        <v>256</v>
      </c>
      <c r="F110" s="209" t="s">
        <v>257</v>
      </c>
      <c r="G110" s="210" t="s">
        <v>258</v>
      </c>
      <c r="H110" s="211">
        <v>1</v>
      </c>
      <c r="I110" s="212"/>
      <c r="J110" s="213">
        <f>ROUND(I110*H110,2)</f>
        <v>0</v>
      </c>
      <c r="K110" s="209" t="s">
        <v>197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0.056439999999999997</v>
      </c>
      <c r="R110" s="216">
        <f>Q110*H110</f>
        <v>0.056439999999999997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163</v>
      </c>
      <c r="AT110" s="218" t="s">
        <v>139</v>
      </c>
      <c r="AU110" s="218" t="s">
        <v>85</v>
      </c>
      <c r="AY110" s="20" t="s">
        <v>136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163</v>
      </c>
      <c r="BM110" s="218" t="s">
        <v>974</v>
      </c>
    </row>
    <row r="111" s="2" customFormat="1">
      <c r="A111" s="41"/>
      <c r="B111" s="42"/>
      <c r="C111" s="43"/>
      <c r="D111" s="220" t="s">
        <v>145</v>
      </c>
      <c r="E111" s="43"/>
      <c r="F111" s="221" t="s">
        <v>260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145</v>
      </c>
      <c r="AU111" s="20" t="s">
        <v>85</v>
      </c>
    </row>
    <row r="112" s="2" customFormat="1">
      <c r="A112" s="41"/>
      <c r="B112" s="42"/>
      <c r="C112" s="43"/>
      <c r="D112" s="225" t="s">
        <v>146</v>
      </c>
      <c r="E112" s="43"/>
      <c r="F112" s="226" t="s">
        <v>261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146</v>
      </c>
      <c r="AU112" s="20" t="s">
        <v>85</v>
      </c>
    </row>
    <row r="113" s="13" customFormat="1">
      <c r="A113" s="13"/>
      <c r="B113" s="232"/>
      <c r="C113" s="233"/>
      <c r="D113" s="220" t="s">
        <v>201</v>
      </c>
      <c r="E113" s="234" t="s">
        <v>19</v>
      </c>
      <c r="F113" s="235" t="s">
        <v>83</v>
      </c>
      <c r="G113" s="233"/>
      <c r="H113" s="236">
        <v>1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201</v>
      </c>
      <c r="AU113" s="242" t="s">
        <v>85</v>
      </c>
      <c r="AV113" s="13" t="s">
        <v>85</v>
      </c>
      <c r="AW113" s="13" t="s">
        <v>35</v>
      </c>
      <c r="AX113" s="13" t="s">
        <v>83</v>
      </c>
      <c r="AY113" s="242" t="s">
        <v>136</v>
      </c>
    </row>
    <row r="114" s="2" customFormat="1" ht="33" customHeight="1">
      <c r="A114" s="41"/>
      <c r="B114" s="42"/>
      <c r="C114" s="264" t="s">
        <v>233</v>
      </c>
      <c r="D114" s="264" t="s">
        <v>263</v>
      </c>
      <c r="E114" s="265" t="s">
        <v>264</v>
      </c>
      <c r="F114" s="266" t="s">
        <v>265</v>
      </c>
      <c r="G114" s="267" t="s">
        <v>258</v>
      </c>
      <c r="H114" s="268">
        <v>1</v>
      </c>
      <c r="I114" s="269"/>
      <c r="J114" s="270">
        <f>ROUND(I114*H114,2)</f>
        <v>0</v>
      </c>
      <c r="K114" s="266" t="s">
        <v>197</v>
      </c>
      <c r="L114" s="271"/>
      <c r="M114" s="272" t="s">
        <v>19</v>
      </c>
      <c r="N114" s="273" t="s">
        <v>46</v>
      </c>
      <c r="O114" s="87"/>
      <c r="P114" s="216">
        <f>O114*H114</f>
        <v>0</v>
      </c>
      <c r="Q114" s="216">
        <v>0.01521</v>
      </c>
      <c r="R114" s="216">
        <f>Q114*H114</f>
        <v>0.01521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255</v>
      </c>
      <c r="AT114" s="218" t="s">
        <v>263</v>
      </c>
      <c r="AU114" s="218" t="s">
        <v>85</v>
      </c>
      <c r="AY114" s="20" t="s">
        <v>136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975</v>
      </c>
    </row>
    <row r="115" s="2" customFormat="1">
      <c r="A115" s="41"/>
      <c r="B115" s="42"/>
      <c r="C115" s="43"/>
      <c r="D115" s="220" t="s">
        <v>145</v>
      </c>
      <c r="E115" s="43"/>
      <c r="F115" s="221" t="s">
        <v>265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145</v>
      </c>
      <c r="AU115" s="20" t="s">
        <v>85</v>
      </c>
    </row>
    <row r="116" s="12" customFormat="1" ht="22.8" customHeight="1">
      <c r="A116" s="12"/>
      <c r="B116" s="191"/>
      <c r="C116" s="192"/>
      <c r="D116" s="193" t="s">
        <v>74</v>
      </c>
      <c r="E116" s="205" t="s">
        <v>262</v>
      </c>
      <c r="F116" s="205" t="s">
        <v>267</v>
      </c>
      <c r="G116" s="192"/>
      <c r="H116" s="192"/>
      <c r="I116" s="195"/>
      <c r="J116" s="206">
        <f>BK116</f>
        <v>0</v>
      </c>
      <c r="K116" s="192"/>
      <c r="L116" s="197"/>
      <c r="M116" s="198"/>
      <c r="N116" s="199"/>
      <c r="O116" s="199"/>
      <c r="P116" s="200">
        <f>SUM(P117:P124)</f>
        <v>0</v>
      </c>
      <c r="Q116" s="199"/>
      <c r="R116" s="200">
        <f>SUM(R117:R124)</f>
        <v>0</v>
      </c>
      <c r="S116" s="199"/>
      <c r="T116" s="201">
        <f>SUM(T117:T124)</f>
        <v>1.0038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2" t="s">
        <v>83</v>
      </c>
      <c r="AT116" s="203" t="s">
        <v>74</v>
      </c>
      <c r="AU116" s="203" t="s">
        <v>83</v>
      </c>
      <c r="AY116" s="202" t="s">
        <v>136</v>
      </c>
      <c r="BK116" s="204">
        <f>SUM(BK117:BK124)</f>
        <v>0</v>
      </c>
    </row>
    <row r="117" s="2" customFormat="1" ht="21.75" customHeight="1">
      <c r="A117" s="41"/>
      <c r="B117" s="42"/>
      <c r="C117" s="207" t="s">
        <v>246</v>
      </c>
      <c r="D117" s="207" t="s">
        <v>139</v>
      </c>
      <c r="E117" s="208" t="s">
        <v>282</v>
      </c>
      <c r="F117" s="209" t="s">
        <v>283</v>
      </c>
      <c r="G117" s="210" t="s">
        <v>222</v>
      </c>
      <c r="H117" s="211">
        <v>8.8219999999999992</v>
      </c>
      <c r="I117" s="212"/>
      <c r="J117" s="213">
        <f>ROUND(I117*H117,2)</f>
        <v>0</v>
      </c>
      <c r="K117" s="209" t="s">
        <v>197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0.10000000000000001</v>
      </c>
      <c r="T117" s="217">
        <f>S117*H117</f>
        <v>0.88219999999999998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139</v>
      </c>
      <c r="AU117" s="218" t="s">
        <v>85</v>
      </c>
      <c r="AY117" s="20" t="s">
        <v>136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976</v>
      </c>
    </row>
    <row r="118" s="2" customFormat="1">
      <c r="A118" s="41"/>
      <c r="B118" s="42"/>
      <c r="C118" s="43"/>
      <c r="D118" s="220" t="s">
        <v>145</v>
      </c>
      <c r="E118" s="43"/>
      <c r="F118" s="221" t="s">
        <v>285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145</v>
      </c>
      <c r="AU118" s="20" t="s">
        <v>85</v>
      </c>
    </row>
    <row r="119" s="2" customFormat="1">
      <c r="A119" s="41"/>
      <c r="B119" s="42"/>
      <c r="C119" s="43"/>
      <c r="D119" s="225" t="s">
        <v>146</v>
      </c>
      <c r="E119" s="43"/>
      <c r="F119" s="226" t="s">
        <v>286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146</v>
      </c>
      <c r="AU119" s="20" t="s">
        <v>85</v>
      </c>
    </row>
    <row r="120" s="13" customFormat="1">
      <c r="A120" s="13"/>
      <c r="B120" s="232"/>
      <c r="C120" s="233"/>
      <c r="D120" s="220" t="s">
        <v>201</v>
      </c>
      <c r="E120" s="234" t="s">
        <v>19</v>
      </c>
      <c r="F120" s="235" t="s">
        <v>764</v>
      </c>
      <c r="G120" s="233"/>
      <c r="H120" s="236">
        <v>8.8219999999999992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201</v>
      </c>
      <c r="AU120" s="242" t="s">
        <v>85</v>
      </c>
      <c r="AV120" s="13" t="s">
        <v>85</v>
      </c>
      <c r="AW120" s="13" t="s">
        <v>35</v>
      </c>
      <c r="AX120" s="13" t="s">
        <v>83</v>
      </c>
      <c r="AY120" s="242" t="s">
        <v>136</v>
      </c>
    </row>
    <row r="121" s="2" customFormat="1" ht="21.75" customHeight="1">
      <c r="A121" s="41"/>
      <c r="B121" s="42"/>
      <c r="C121" s="207" t="s">
        <v>255</v>
      </c>
      <c r="D121" s="207" t="s">
        <v>139</v>
      </c>
      <c r="E121" s="208" t="s">
        <v>289</v>
      </c>
      <c r="F121" s="209" t="s">
        <v>290</v>
      </c>
      <c r="G121" s="210" t="s">
        <v>222</v>
      </c>
      <c r="H121" s="211">
        <v>1.6000000000000001</v>
      </c>
      <c r="I121" s="212"/>
      <c r="J121" s="213">
        <f>ROUND(I121*H121,2)</f>
        <v>0</v>
      </c>
      <c r="K121" s="209" t="s">
        <v>197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0.075999999999999998</v>
      </c>
      <c r="T121" s="217">
        <f>S121*H121</f>
        <v>0.1216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139</v>
      </c>
      <c r="AU121" s="218" t="s">
        <v>85</v>
      </c>
      <c r="AY121" s="20" t="s">
        <v>136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977</v>
      </c>
    </row>
    <row r="122" s="2" customFormat="1">
      <c r="A122" s="41"/>
      <c r="B122" s="42"/>
      <c r="C122" s="43"/>
      <c r="D122" s="220" t="s">
        <v>145</v>
      </c>
      <c r="E122" s="43"/>
      <c r="F122" s="221" t="s">
        <v>292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145</v>
      </c>
      <c r="AU122" s="20" t="s">
        <v>85</v>
      </c>
    </row>
    <row r="123" s="2" customFormat="1">
      <c r="A123" s="41"/>
      <c r="B123" s="42"/>
      <c r="C123" s="43"/>
      <c r="D123" s="225" t="s">
        <v>146</v>
      </c>
      <c r="E123" s="43"/>
      <c r="F123" s="226" t="s">
        <v>293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146</v>
      </c>
      <c r="AU123" s="20" t="s">
        <v>85</v>
      </c>
    </row>
    <row r="124" s="13" customFormat="1">
      <c r="A124" s="13"/>
      <c r="B124" s="232"/>
      <c r="C124" s="233"/>
      <c r="D124" s="220" t="s">
        <v>201</v>
      </c>
      <c r="E124" s="234" t="s">
        <v>19</v>
      </c>
      <c r="F124" s="235" t="s">
        <v>782</v>
      </c>
      <c r="G124" s="233"/>
      <c r="H124" s="236">
        <v>1.6000000000000001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201</v>
      </c>
      <c r="AU124" s="242" t="s">
        <v>85</v>
      </c>
      <c r="AV124" s="13" t="s">
        <v>85</v>
      </c>
      <c r="AW124" s="13" t="s">
        <v>35</v>
      </c>
      <c r="AX124" s="13" t="s">
        <v>83</v>
      </c>
      <c r="AY124" s="242" t="s">
        <v>136</v>
      </c>
    </row>
    <row r="125" s="12" customFormat="1" ht="22.8" customHeight="1">
      <c r="A125" s="12"/>
      <c r="B125" s="191"/>
      <c r="C125" s="192"/>
      <c r="D125" s="193" t="s">
        <v>74</v>
      </c>
      <c r="E125" s="205" t="s">
        <v>330</v>
      </c>
      <c r="F125" s="205" t="s">
        <v>331</v>
      </c>
      <c r="G125" s="192"/>
      <c r="H125" s="192"/>
      <c r="I125" s="195"/>
      <c r="J125" s="206">
        <f>BK125</f>
        <v>0</v>
      </c>
      <c r="K125" s="192"/>
      <c r="L125" s="197"/>
      <c r="M125" s="198"/>
      <c r="N125" s="199"/>
      <c r="O125" s="199"/>
      <c r="P125" s="200">
        <f>SUM(P126:P138)</f>
        <v>0</v>
      </c>
      <c r="Q125" s="199"/>
      <c r="R125" s="200">
        <f>SUM(R126:R138)</f>
        <v>0</v>
      </c>
      <c r="S125" s="199"/>
      <c r="T125" s="201">
        <f>SUM(T126:T138)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2" t="s">
        <v>83</v>
      </c>
      <c r="AT125" s="203" t="s">
        <v>74</v>
      </c>
      <c r="AU125" s="203" t="s">
        <v>83</v>
      </c>
      <c r="AY125" s="202" t="s">
        <v>136</v>
      </c>
      <c r="BK125" s="204">
        <f>SUM(BK126:BK138)</f>
        <v>0</v>
      </c>
    </row>
    <row r="126" s="2" customFormat="1" ht="24.15" customHeight="1">
      <c r="A126" s="41"/>
      <c r="B126" s="42"/>
      <c r="C126" s="207" t="s">
        <v>262</v>
      </c>
      <c r="D126" s="207" t="s">
        <v>139</v>
      </c>
      <c r="E126" s="208" t="s">
        <v>333</v>
      </c>
      <c r="F126" s="209" t="s">
        <v>334</v>
      </c>
      <c r="G126" s="210" t="s">
        <v>214</v>
      </c>
      <c r="H126" s="211">
        <v>1.571</v>
      </c>
      <c r="I126" s="212"/>
      <c r="J126" s="213">
        <f>ROUND(I126*H126,2)</f>
        <v>0</v>
      </c>
      <c r="K126" s="209" t="s">
        <v>197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139</v>
      </c>
      <c r="AU126" s="218" t="s">
        <v>85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978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336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85</v>
      </c>
    </row>
    <row r="128" s="2" customFormat="1">
      <c r="A128" s="41"/>
      <c r="B128" s="42"/>
      <c r="C128" s="43"/>
      <c r="D128" s="225" t="s">
        <v>146</v>
      </c>
      <c r="E128" s="43"/>
      <c r="F128" s="226" t="s">
        <v>337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146</v>
      </c>
      <c r="AU128" s="20" t="s">
        <v>85</v>
      </c>
    </row>
    <row r="129" s="2" customFormat="1" ht="24.15" customHeight="1">
      <c r="A129" s="41"/>
      <c r="B129" s="42"/>
      <c r="C129" s="207" t="s">
        <v>268</v>
      </c>
      <c r="D129" s="207" t="s">
        <v>139</v>
      </c>
      <c r="E129" s="208" t="s">
        <v>339</v>
      </c>
      <c r="F129" s="209" t="s">
        <v>340</v>
      </c>
      <c r="G129" s="210" t="s">
        <v>214</v>
      </c>
      <c r="H129" s="211">
        <v>1.571</v>
      </c>
      <c r="I129" s="212"/>
      <c r="J129" s="213">
        <f>ROUND(I129*H129,2)</f>
        <v>0</v>
      </c>
      <c r="K129" s="209" t="s">
        <v>197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139</v>
      </c>
      <c r="AU129" s="218" t="s">
        <v>85</v>
      </c>
      <c r="AY129" s="20" t="s">
        <v>136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979</v>
      </c>
    </row>
    <row r="130" s="2" customFormat="1">
      <c r="A130" s="41"/>
      <c r="B130" s="42"/>
      <c r="C130" s="43"/>
      <c r="D130" s="220" t="s">
        <v>145</v>
      </c>
      <c r="E130" s="43"/>
      <c r="F130" s="221" t="s">
        <v>342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145</v>
      </c>
      <c r="AU130" s="20" t="s">
        <v>85</v>
      </c>
    </row>
    <row r="131" s="2" customFormat="1">
      <c r="A131" s="41"/>
      <c r="B131" s="42"/>
      <c r="C131" s="43"/>
      <c r="D131" s="225" t="s">
        <v>146</v>
      </c>
      <c r="E131" s="43"/>
      <c r="F131" s="226" t="s">
        <v>343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146</v>
      </c>
      <c r="AU131" s="20" t="s">
        <v>85</v>
      </c>
    </row>
    <row r="132" s="2" customFormat="1" ht="24.15" customHeight="1">
      <c r="A132" s="41"/>
      <c r="B132" s="42"/>
      <c r="C132" s="207" t="s">
        <v>275</v>
      </c>
      <c r="D132" s="207" t="s">
        <v>139</v>
      </c>
      <c r="E132" s="208" t="s">
        <v>344</v>
      </c>
      <c r="F132" s="209" t="s">
        <v>345</v>
      </c>
      <c r="G132" s="210" t="s">
        <v>214</v>
      </c>
      <c r="H132" s="211">
        <v>15.710000000000001</v>
      </c>
      <c r="I132" s="212"/>
      <c r="J132" s="213">
        <f>ROUND(I132*H132,2)</f>
        <v>0</v>
      </c>
      <c r="K132" s="209" t="s">
        <v>197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163</v>
      </c>
      <c r="AT132" s="218" t="s">
        <v>139</v>
      </c>
      <c r="AU132" s="218" t="s">
        <v>85</v>
      </c>
      <c r="AY132" s="20" t="s">
        <v>136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163</v>
      </c>
      <c r="BM132" s="218" t="s">
        <v>980</v>
      </c>
    </row>
    <row r="133" s="2" customFormat="1">
      <c r="A133" s="41"/>
      <c r="B133" s="42"/>
      <c r="C133" s="43"/>
      <c r="D133" s="220" t="s">
        <v>145</v>
      </c>
      <c r="E133" s="43"/>
      <c r="F133" s="221" t="s">
        <v>347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145</v>
      </c>
      <c r="AU133" s="20" t="s">
        <v>85</v>
      </c>
    </row>
    <row r="134" s="2" customFormat="1">
      <c r="A134" s="41"/>
      <c r="B134" s="42"/>
      <c r="C134" s="43"/>
      <c r="D134" s="225" t="s">
        <v>146</v>
      </c>
      <c r="E134" s="43"/>
      <c r="F134" s="226" t="s">
        <v>348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146</v>
      </c>
      <c r="AU134" s="20" t="s">
        <v>85</v>
      </c>
    </row>
    <row r="135" s="13" customFormat="1">
      <c r="A135" s="13"/>
      <c r="B135" s="232"/>
      <c r="C135" s="233"/>
      <c r="D135" s="220" t="s">
        <v>201</v>
      </c>
      <c r="E135" s="233"/>
      <c r="F135" s="235" t="s">
        <v>981</v>
      </c>
      <c r="G135" s="233"/>
      <c r="H135" s="236">
        <v>15.710000000000001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201</v>
      </c>
      <c r="AU135" s="242" t="s">
        <v>85</v>
      </c>
      <c r="AV135" s="13" t="s">
        <v>85</v>
      </c>
      <c r="AW135" s="13" t="s">
        <v>4</v>
      </c>
      <c r="AX135" s="13" t="s">
        <v>83</v>
      </c>
      <c r="AY135" s="242" t="s">
        <v>136</v>
      </c>
    </row>
    <row r="136" s="2" customFormat="1" ht="49.05" customHeight="1">
      <c r="A136" s="41"/>
      <c r="B136" s="42"/>
      <c r="C136" s="207" t="s">
        <v>8</v>
      </c>
      <c r="D136" s="207" t="s">
        <v>139</v>
      </c>
      <c r="E136" s="208" t="s">
        <v>351</v>
      </c>
      <c r="F136" s="209" t="s">
        <v>352</v>
      </c>
      <c r="G136" s="210" t="s">
        <v>214</v>
      </c>
      <c r="H136" s="211">
        <v>1.571</v>
      </c>
      <c r="I136" s="212"/>
      <c r="J136" s="213">
        <f>ROUND(I136*H136,2)</f>
        <v>0</v>
      </c>
      <c r="K136" s="209" t="s">
        <v>197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139</v>
      </c>
      <c r="AU136" s="218" t="s">
        <v>85</v>
      </c>
      <c r="AY136" s="20" t="s">
        <v>136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982</v>
      </c>
    </row>
    <row r="137" s="2" customFormat="1">
      <c r="A137" s="41"/>
      <c r="B137" s="42"/>
      <c r="C137" s="43"/>
      <c r="D137" s="220" t="s">
        <v>145</v>
      </c>
      <c r="E137" s="43"/>
      <c r="F137" s="221" t="s">
        <v>354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145</v>
      </c>
      <c r="AU137" s="20" t="s">
        <v>85</v>
      </c>
    </row>
    <row r="138" s="2" customFormat="1">
      <c r="A138" s="41"/>
      <c r="B138" s="42"/>
      <c r="C138" s="43"/>
      <c r="D138" s="225" t="s">
        <v>146</v>
      </c>
      <c r="E138" s="43"/>
      <c r="F138" s="226" t="s">
        <v>355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146</v>
      </c>
      <c r="AU138" s="20" t="s">
        <v>85</v>
      </c>
    </row>
    <row r="139" s="12" customFormat="1" ht="22.8" customHeight="1">
      <c r="A139" s="12"/>
      <c r="B139" s="191"/>
      <c r="C139" s="192"/>
      <c r="D139" s="193" t="s">
        <v>74</v>
      </c>
      <c r="E139" s="205" t="s">
        <v>356</v>
      </c>
      <c r="F139" s="205" t="s">
        <v>357</v>
      </c>
      <c r="G139" s="192"/>
      <c r="H139" s="192"/>
      <c r="I139" s="195"/>
      <c r="J139" s="206">
        <f>BK139</f>
        <v>0</v>
      </c>
      <c r="K139" s="192"/>
      <c r="L139" s="197"/>
      <c r="M139" s="198"/>
      <c r="N139" s="199"/>
      <c r="O139" s="199"/>
      <c r="P139" s="200">
        <f>SUM(P140:P142)</f>
        <v>0</v>
      </c>
      <c r="Q139" s="199"/>
      <c r="R139" s="200">
        <f>SUM(R140:R142)</f>
        <v>0</v>
      </c>
      <c r="S139" s="199"/>
      <c r="T139" s="201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2" t="s">
        <v>83</v>
      </c>
      <c r="AT139" s="203" t="s">
        <v>74</v>
      </c>
      <c r="AU139" s="203" t="s">
        <v>83</v>
      </c>
      <c r="AY139" s="202" t="s">
        <v>136</v>
      </c>
      <c r="BK139" s="204">
        <f>SUM(BK140:BK142)</f>
        <v>0</v>
      </c>
    </row>
    <row r="140" s="2" customFormat="1" ht="24.15" customHeight="1">
      <c r="A140" s="41"/>
      <c r="B140" s="42"/>
      <c r="C140" s="207" t="s">
        <v>288</v>
      </c>
      <c r="D140" s="207" t="s">
        <v>139</v>
      </c>
      <c r="E140" s="208" t="s">
        <v>790</v>
      </c>
      <c r="F140" s="209" t="s">
        <v>791</v>
      </c>
      <c r="G140" s="210" t="s">
        <v>214</v>
      </c>
      <c r="H140" s="211">
        <v>2.8580000000000001</v>
      </c>
      <c r="I140" s="212"/>
      <c r="J140" s="213">
        <f>ROUND(I140*H140,2)</f>
        <v>0</v>
      </c>
      <c r="K140" s="209" t="s">
        <v>197</v>
      </c>
      <c r="L140" s="47"/>
      <c r="M140" s="214" t="s">
        <v>19</v>
      </c>
      <c r="N140" s="215" t="s">
        <v>46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163</v>
      </c>
      <c r="AT140" s="218" t="s">
        <v>139</v>
      </c>
      <c r="AU140" s="218" t="s">
        <v>85</v>
      </c>
      <c r="AY140" s="20" t="s">
        <v>136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163</v>
      </c>
      <c r="BM140" s="218" t="s">
        <v>983</v>
      </c>
    </row>
    <row r="141" s="2" customFormat="1">
      <c r="A141" s="41"/>
      <c r="B141" s="42"/>
      <c r="C141" s="43"/>
      <c r="D141" s="220" t="s">
        <v>145</v>
      </c>
      <c r="E141" s="43"/>
      <c r="F141" s="221" t="s">
        <v>793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145</v>
      </c>
      <c r="AU141" s="20" t="s">
        <v>85</v>
      </c>
    </row>
    <row r="142" s="2" customFormat="1">
      <c r="A142" s="41"/>
      <c r="B142" s="42"/>
      <c r="C142" s="43"/>
      <c r="D142" s="225" t="s">
        <v>146</v>
      </c>
      <c r="E142" s="43"/>
      <c r="F142" s="226" t="s">
        <v>794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146</v>
      </c>
      <c r="AU142" s="20" t="s">
        <v>85</v>
      </c>
    </row>
    <row r="143" s="12" customFormat="1" ht="25.92" customHeight="1">
      <c r="A143" s="12"/>
      <c r="B143" s="191"/>
      <c r="C143" s="192"/>
      <c r="D143" s="193" t="s">
        <v>74</v>
      </c>
      <c r="E143" s="194" t="s">
        <v>364</v>
      </c>
      <c r="F143" s="194" t="s">
        <v>365</v>
      </c>
      <c r="G143" s="192"/>
      <c r="H143" s="192"/>
      <c r="I143" s="195"/>
      <c r="J143" s="196">
        <f>BK143</f>
        <v>0</v>
      </c>
      <c r="K143" s="192"/>
      <c r="L143" s="197"/>
      <c r="M143" s="198"/>
      <c r="N143" s="199"/>
      <c r="O143" s="199"/>
      <c r="P143" s="200">
        <f>P144+P155+P164+P172+P197+P217</f>
        <v>0</v>
      </c>
      <c r="Q143" s="199"/>
      <c r="R143" s="200">
        <f>R144+R155+R164+R172+R197+R217</f>
        <v>0.59398119999999999</v>
      </c>
      <c r="S143" s="199"/>
      <c r="T143" s="201">
        <f>T144+T155+T164+T172+T197+T217</f>
        <v>0.56682620000000006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85</v>
      </c>
      <c r="AT143" s="203" t="s">
        <v>74</v>
      </c>
      <c r="AU143" s="203" t="s">
        <v>75</v>
      </c>
      <c r="AY143" s="202" t="s">
        <v>136</v>
      </c>
      <c r="BK143" s="204">
        <f>BK144+BK155+BK164+BK172+BK197+BK217</f>
        <v>0</v>
      </c>
    </row>
    <row r="144" s="12" customFormat="1" ht="22.8" customHeight="1">
      <c r="A144" s="12"/>
      <c r="B144" s="191"/>
      <c r="C144" s="192"/>
      <c r="D144" s="193" t="s">
        <v>74</v>
      </c>
      <c r="E144" s="205" t="s">
        <v>478</v>
      </c>
      <c r="F144" s="205" t="s">
        <v>479</v>
      </c>
      <c r="G144" s="192"/>
      <c r="H144" s="192"/>
      <c r="I144" s="195"/>
      <c r="J144" s="206">
        <f>BK144</f>
        <v>0</v>
      </c>
      <c r="K144" s="192"/>
      <c r="L144" s="197"/>
      <c r="M144" s="198"/>
      <c r="N144" s="199"/>
      <c r="O144" s="199"/>
      <c r="P144" s="200">
        <f>SUM(P145:P154)</f>
        <v>0</v>
      </c>
      <c r="Q144" s="199"/>
      <c r="R144" s="200">
        <f>SUM(R145:R154)</f>
        <v>0.36913799999999997</v>
      </c>
      <c r="S144" s="199"/>
      <c r="T144" s="201">
        <f>SUM(T145:T154)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2" t="s">
        <v>85</v>
      </c>
      <c r="AT144" s="203" t="s">
        <v>74</v>
      </c>
      <c r="AU144" s="203" t="s">
        <v>83</v>
      </c>
      <c r="AY144" s="202" t="s">
        <v>136</v>
      </c>
      <c r="BK144" s="204">
        <f>SUM(BK145:BK154)</f>
        <v>0</v>
      </c>
    </row>
    <row r="145" s="2" customFormat="1" ht="33" customHeight="1">
      <c r="A145" s="41"/>
      <c r="B145" s="42"/>
      <c r="C145" s="207" t="s">
        <v>295</v>
      </c>
      <c r="D145" s="207" t="s">
        <v>139</v>
      </c>
      <c r="E145" s="208" t="s">
        <v>481</v>
      </c>
      <c r="F145" s="209" t="s">
        <v>482</v>
      </c>
      <c r="G145" s="210" t="s">
        <v>222</v>
      </c>
      <c r="H145" s="211">
        <v>18.699999999999999</v>
      </c>
      <c r="I145" s="212"/>
      <c r="J145" s="213">
        <f>ROUND(I145*H145,2)</f>
        <v>0</v>
      </c>
      <c r="K145" s="209" t="s">
        <v>197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0.019560000000000001</v>
      </c>
      <c r="R145" s="216">
        <f>Q145*H145</f>
        <v>0.36577199999999999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310</v>
      </c>
      <c r="AT145" s="218" t="s">
        <v>139</v>
      </c>
      <c r="AU145" s="218" t="s">
        <v>85</v>
      </c>
      <c r="AY145" s="20" t="s">
        <v>136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310</v>
      </c>
      <c r="BM145" s="218" t="s">
        <v>984</v>
      </c>
    </row>
    <row r="146" s="2" customFormat="1">
      <c r="A146" s="41"/>
      <c r="B146" s="42"/>
      <c r="C146" s="43"/>
      <c r="D146" s="220" t="s">
        <v>145</v>
      </c>
      <c r="E146" s="43"/>
      <c r="F146" s="221" t="s">
        <v>484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145</v>
      </c>
      <c r="AU146" s="20" t="s">
        <v>85</v>
      </c>
    </row>
    <row r="147" s="2" customFormat="1">
      <c r="A147" s="41"/>
      <c r="B147" s="42"/>
      <c r="C147" s="43"/>
      <c r="D147" s="225" t="s">
        <v>146</v>
      </c>
      <c r="E147" s="43"/>
      <c r="F147" s="226" t="s">
        <v>485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146</v>
      </c>
      <c r="AU147" s="20" t="s">
        <v>85</v>
      </c>
    </row>
    <row r="148" s="13" customFormat="1">
      <c r="A148" s="13"/>
      <c r="B148" s="232"/>
      <c r="C148" s="233"/>
      <c r="D148" s="220" t="s">
        <v>201</v>
      </c>
      <c r="E148" s="234" t="s">
        <v>19</v>
      </c>
      <c r="F148" s="235" t="s">
        <v>985</v>
      </c>
      <c r="G148" s="233"/>
      <c r="H148" s="236">
        <v>18.699999999999999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201</v>
      </c>
      <c r="AU148" s="242" t="s">
        <v>85</v>
      </c>
      <c r="AV148" s="13" t="s">
        <v>85</v>
      </c>
      <c r="AW148" s="13" t="s">
        <v>35</v>
      </c>
      <c r="AX148" s="13" t="s">
        <v>83</v>
      </c>
      <c r="AY148" s="242" t="s">
        <v>136</v>
      </c>
    </row>
    <row r="149" s="2" customFormat="1" ht="24.15" customHeight="1">
      <c r="A149" s="41"/>
      <c r="B149" s="42"/>
      <c r="C149" s="207" t="s">
        <v>302</v>
      </c>
      <c r="D149" s="207" t="s">
        <v>139</v>
      </c>
      <c r="E149" s="208" t="s">
        <v>488</v>
      </c>
      <c r="F149" s="209" t="s">
        <v>489</v>
      </c>
      <c r="G149" s="210" t="s">
        <v>222</v>
      </c>
      <c r="H149" s="211">
        <v>18.699999999999999</v>
      </c>
      <c r="I149" s="212"/>
      <c r="J149" s="213">
        <f>ROUND(I149*H149,2)</f>
        <v>0</v>
      </c>
      <c r="K149" s="209" t="s">
        <v>197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0.00018000000000000001</v>
      </c>
      <c r="R149" s="216">
        <f>Q149*H149</f>
        <v>0.0033660000000000001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310</v>
      </c>
      <c r="AT149" s="218" t="s">
        <v>139</v>
      </c>
      <c r="AU149" s="218" t="s">
        <v>85</v>
      </c>
      <c r="AY149" s="20" t="s">
        <v>136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310</v>
      </c>
      <c r="BM149" s="218" t="s">
        <v>986</v>
      </c>
    </row>
    <row r="150" s="2" customFormat="1">
      <c r="A150" s="41"/>
      <c r="B150" s="42"/>
      <c r="C150" s="43"/>
      <c r="D150" s="220" t="s">
        <v>145</v>
      </c>
      <c r="E150" s="43"/>
      <c r="F150" s="221" t="s">
        <v>491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145</v>
      </c>
      <c r="AU150" s="20" t="s">
        <v>85</v>
      </c>
    </row>
    <row r="151" s="2" customFormat="1">
      <c r="A151" s="41"/>
      <c r="B151" s="42"/>
      <c r="C151" s="43"/>
      <c r="D151" s="225" t="s">
        <v>146</v>
      </c>
      <c r="E151" s="43"/>
      <c r="F151" s="226" t="s">
        <v>492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146</v>
      </c>
      <c r="AU151" s="20" t="s">
        <v>85</v>
      </c>
    </row>
    <row r="152" s="2" customFormat="1" ht="24.15" customHeight="1">
      <c r="A152" s="41"/>
      <c r="B152" s="42"/>
      <c r="C152" s="207" t="s">
        <v>310</v>
      </c>
      <c r="D152" s="207" t="s">
        <v>139</v>
      </c>
      <c r="E152" s="208" t="s">
        <v>494</v>
      </c>
      <c r="F152" s="209" t="s">
        <v>495</v>
      </c>
      <c r="G152" s="210" t="s">
        <v>214</v>
      </c>
      <c r="H152" s="211">
        <v>0.36899999999999999</v>
      </c>
      <c r="I152" s="212"/>
      <c r="J152" s="213">
        <f>ROUND(I152*H152,2)</f>
        <v>0</v>
      </c>
      <c r="K152" s="209" t="s">
        <v>197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310</v>
      </c>
      <c r="AT152" s="218" t="s">
        <v>139</v>
      </c>
      <c r="AU152" s="218" t="s">
        <v>85</v>
      </c>
      <c r="AY152" s="20" t="s">
        <v>136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310</v>
      </c>
      <c r="BM152" s="218" t="s">
        <v>987</v>
      </c>
    </row>
    <row r="153" s="2" customFormat="1">
      <c r="A153" s="41"/>
      <c r="B153" s="42"/>
      <c r="C153" s="43"/>
      <c r="D153" s="220" t="s">
        <v>145</v>
      </c>
      <c r="E153" s="43"/>
      <c r="F153" s="221" t="s">
        <v>497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145</v>
      </c>
      <c r="AU153" s="20" t="s">
        <v>85</v>
      </c>
    </row>
    <row r="154" s="2" customFormat="1">
      <c r="A154" s="41"/>
      <c r="B154" s="42"/>
      <c r="C154" s="43"/>
      <c r="D154" s="225" t="s">
        <v>146</v>
      </c>
      <c r="E154" s="43"/>
      <c r="F154" s="226" t="s">
        <v>498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146</v>
      </c>
      <c r="AU154" s="20" t="s">
        <v>85</v>
      </c>
    </row>
    <row r="155" s="12" customFormat="1" ht="22.8" customHeight="1">
      <c r="A155" s="12"/>
      <c r="B155" s="191"/>
      <c r="C155" s="192"/>
      <c r="D155" s="193" t="s">
        <v>74</v>
      </c>
      <c r="E155" s="205" t="s">
        <v>530</v>
      </c>
      <c r="F155" s="205" t="s">
        <v>531</v>
      </c>
      <c r="G155" s="192"/>
      <c r="H155" s="192"/>
      <c r="I155" s="195"/>
      <c r="J155" s="206">
        <f>BK155</f>
        <v>0</v>
      </c>
      <c r="K155" s="192"/>
      <c r="L155" s="197"/>
      <c r="M155" s="198"/>
      <c r="N155" s="199"/>
      <c r="O155" s="199"/>
      <c r="P155" s="200">
        <f>SUM(P156:P163)</f>
        <v>0</v>
      </c>
      <c r="Q155" s="199"/>
      <c r="R155" s="200">
        <f>SUM(R156:R163)</f>
        <v>0.0195</v>
      </c>
      <c r="S155" s="199"/>
      <c r="T155" s="201">
        <f>SUM(T156:T163)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2" t="s">
        <v>85</v>
      </c>
      <c r="AT155" s="203" t="s">
        <v>74</v>
      </c>
      <c r="AU155" s="203" t="s">
        <v>83</v>
      </c>
      <c r="AY155" s="202" t="s">
        <v>136</v>
      </c>
      <c r="BK155" s="204">
        <f>SUM(BK156:BK163)</f>
        <v>0</v>
      </c>
    </row>
    <row r="156" s="2" customFormat="1" ht="24.15" customHeight="1">
      <c r="A156" s="41"/>
      <c r="B156" s="42"/>
      <c r="C156" s="207" t="s">
        <v>316</v>
      </c>
      <c r="D156" s="207" t="s">
        <v>139</v>
      </c>
      <c r="E156" s="208" t="s">
        <v>533</v>
      </c>
      <c r="F156" s="209" t="s">
        <v>534</v>
      </c>
      <c r="G156" s="210" t="s">
        <v>258</v>
      </c>
      <c r="H156" s="211">
        <v>1</v>
      </c>
      <c r="I156" s="212"/>
      <c r="J156" s="213">
        <f>ROUND(I156*H156,2)</f>
        <v>0</v>
      </c>
      <c r="K156" s="209" t="s">
        <v>197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310</v>
      </c>
      <c r="AT156" s="218" t="s">
        <v>139</v>
      </c>
      <c r="AU156" s="218" t="s">
        <v>85</v>
      </c>
      <c r="AY156" s="20" t="s">
        <v>136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310</v>
      </c>
      <c r="BM156" s="218" t="s">
        <v>988</v>
      </c>
    </row>
    <row r="157" s="2" customFormat="1">
      <c r="A157" s="41"/>
      <c r="B157" s="42"/>
      <c r="C157" s="43"/>
      <c r="D157" s="220" t="s">
        <v>145</v>
      </c>
      <c r="E157" s="43"/>
      <c r="F157" s="221" t="s">
        <v>536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145</v>
      </c>
      <c r="AU157" s="20" t="s">
        <v>85</v>
      </c>
    </row>
    <row r="158" s="2" customFormat="1">
      <c r="A158" s="41"/>
      <c r="B158" s="42"/>
      <c r="C158" s="43"/>
      <c r="D158" s="225" t="s">
        <v>146</v>
      </c>
      <c r="E158" s="43"/>
      <c r="F158" s="226" t="s">
        <v>537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146</v>
      </c>
      <c r="AU158" s="20" t="s">
        <v>85</v>
      </c>
    </row>
    <row r="159" s="2" customFormat="1" ht="24.15" customHeight="1">
      <c r="A159" s="41"/>
      <c r="B159" s="42"/>
      <c r="C159" s="264" t="s">
        <v>323</v>
      </c>
      <c r="D159" s="264" t="s">
        <v>263</v>
      </c>
      <c r="E159" s="265" t="s">
        <v>543</v>
      </c>
      <c r="F159" s="266" t="s">
        <v>544</v>
      </c>
      <c r="G159" s="267" t="s">
        <v>258</v>
      </c>
      <c r="H159" s="268">
        <v>1</v>
      </c>
      <c r="I159" s="269"/>
      <c r="J159" s="270">
        <f>ROUND(I159*H159,2)</f>
        <v>0</v>
      </c>
      <c r="K159" s="266" t="s">
        <v>197</v>
      </c>
      <c r="L159" s="271"/>
      <c r="M159" s="272" t="s">
        <v>19</v>
      </c>
      <c r="N159" s="273" t="s">
        <v>46</v>
      </c>
      <c r="O159" s="87"/>
      <c r="P159" s="216">
        <f>O159*H159</f>
        <v>0</v>
      </c>
      <c r="Q159" s="216">
        <v>0.0195</v>
      </c>
      <c r="R159" s="216">
        <f>Q159*H159</f>
        <v>0.0195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409</v>
      </c>
      <c r="AT159" s="218" t="s">
        <v>263</v>
      </c>
      <c r="AU159" s="218" t="s">
        <v>85</v>
      </c>
      <c r="AY159" s="20" t="s">
        <v>136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310</v>
      </c>
      <c r="BM159" s="218" t="s">
        <v>989</v>
      </c>
    </row>
    <row r="160" s="2" customFormat="1">
      <c r="A160" s="41"/>
      <c r="B160" s="42"/>
      <c r="C160" s="43"/>
      <c r="D160" s="220" t="s">
        <v>145</v>
      </c>
      <c r="E160" s="43"/>
      <c r="F160" s="221" t="s">
        <v>544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145</v>
      </c>
      <c r="AU160" s="20" t="s">
        <v>85</v>
      </c>
    </row>
    <row r="161" s="2" customFormat="1" ht="24.15" customHeight="1">
      <c r="A161" s="41"/>
      <c r="B161" s="42"/>
      <c r="C161" s="207" t="s">
        <v>332</v>
      </c>
      <c r="D161" s="207" t="s">
        <v>139</v>
      </c>
      <c r="E161" s="208" t="s">
        <v>547</v>
      </c>
      <c r="F161" s="209" t="s">
        <v>548</v>
      </c>
      <c r="G161" s="210" t="s">
        <v>214</v>
      </c>
      <c r="H161" s="211">
        <v>0.02</v>
      </c>
      <c r="I161" s="212"/>
      <c r="J161" s="213">
        <f>ROUND(I161*H161,2)</f>
        <v>0</v>
      </c>
      <c r="K161" s="209" t="s">
        <v>197</v>
      </c>
      <c r="L161" s="47"/>
      <c r="M161" s="214" t="s">
        <v>19</v>
      </c>
      <c r="N161" s="215" t="s">
        <v>46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310</v>
      </c>
      <c r="AT161" s="218" t="s">
        <v>139</v>
      </c>
      <c r="AU161" s="218" t="s">
        <v>85</v>
      </c>
      <c r="AY161" s="20" t="s">
        <v>136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310</v>
      </c>
      <c r="BM161" s="218" t="s">
        <v>990</v>
      </c>
    </row>
    <row r="162" s="2" customFormat="1">
      <c r="A162" s="41"/>
      <c r="B162" s="42"/>
      <c r="C162" s="43"/>
      <c r="D162" s="220" t="s">
        <v>145</v>
      </c>
      <c r="E162" s="43"/>
      <c r="F162" s="221" t="s">
        <v>550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145</v>
      </c>
      <c r="AU162" s="20" t="s">
        <v>85</v>
      </c>
    </row>
    <row r="163" s="2" customFormat="1">
      <c r="A163" s="41"/>
      <c r="B163" s="42"/>
      <c r="C163" s="43"/>
      <c r="D163" s="225" t="s">
        <v>146</v>
      </c>
      <c r="E163" s="43"/>
      <c r="F163" s="226" t="s">
        <v>551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146</v>
      </c>
      <c r="AU163" s="20" t="s">
        <v>85</v>
      </c>
    </row>
    <row r="164" s="12" customFormat="1" ht="22.8" customHeight="1">
      <c r="A164" s="12"/>
      <c r="B164" s="191"/>
      <c r="C164" s="192"/>
      <c r="D164" s="193" t="s">
        <v>74</v>
      </c>
      <c r="E164" s="205" t="s">
        <v>583</v>
      </c>
      <c r="F164" s="205" t="s">
        <v>584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SUM(P165:P171)</f>
        <v>0</v>
      </c>
      <c r="Q164" s="199"/>
      <c r="R164" s="200">
        <f>SUM(R165:R171)</f>
        <v>0</v>
      </c>
      <c r="S164" s="199"/>
      <c r="T164" s="201">
        <f>SUM(T165:T171)</f>
        <v>0.46750000000000003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85</v>
      </c>
      <c r="AT164" s="203" t="s">
        <v>74</v>
      </c>
      <c r="AU164" s="203" t="s">
        <v>83</v>
      </c>
      <c r="AY164" s="202" t="s">
        <v>136</v>
      </c>
      <c r="BK164" s="204">
        <f>SUM(BK165:BK171)</f>
        <v>0</v>
      </c>
    </row>
    <row r="165" s="2" customFormat="1" ht="24.15" customHeight="1">
      <c r="A165" s="41"/>
      <c r="B165" s="42"/>
      <c r="C165" s="207" t="s">
        <v>338</v>
      </c>
      <c r="D165" s="207" t="s">
        <v>139</v>
      </c>
      <c r="E165" s="208" t="s">
        <v>586</v>
      </c>
      <c r="F165" s="209" t="s">
        <v>587</v>
      </c>
      <c r="G165" s="210" t="s">
        <v>222</v>
      </c>
      <c r="H165" s="211">
        <v>18.699999999999999</v>
      </c>
      <c r="I165" s="212"/>
      <c r="J165" s="213">
        <f>ROUND(I165*H165,2)</f>
        <v>0</v>
      </c>
      <c r="K165" s="209" t="s">
        <v>197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0.025000000000000001</v>
      </c>
      <c r="T165" s="217">
        <f>S165*H165</f>
        <v>0.46750000000000003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310</v>
      </c>
      <c r="AT165" s="218" t="s">
        <v>139</v>
      </c>
      <c r="AU165" s="218" t="s">
        <v>85</v>
      </c>
      <c r="AY165" s="20" t="s">
        <v>136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310</v>
      </c>
      <c r="BM165" s="218" t="s">
        <v>991</v>
      </c>
    </row>
    <row r="166" s="2" customFormat="1">
      <c r="A166" s="41"/>
      <c r="B166" s="42"/>
      <c r="C166" s="43"/>
      <c r="D166" s="220" t="s">
        <v>145</v>
      </c>
      <c r="E166" s="43"/>
      <c r="F166" s="221" t="s">
        <v>589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145</v>
      </c>
      <c r="AU166" s="20" t="s">
        <v>85</v>
      </c>
    </row>
    <row r="167" s="2" customFormat="1">
      <c r="A167" s="41"/>
      <c r="B167" s="42"/>
      <c r="C167" s="43"/>
      <c r="D167" s="225" t="s">
        <v>146</v>
      </c>
      <c r="E167" s="43"/>
      <c r="F167" s="226" t="s">
        <v>590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146</v>
      </c>
      <c r="AU167" s="20" t="s">
        <v>85</v>
      </c>
    </row>
    <row r="168" s="13" customFormat="1">
      <c r="A168" s="13"/>
      <c r="B168" s="232"/>
      <c r="C168" s="233"/>
      <c r="D168" s="220" t="s">
        <v>201</v>
      </c>
      <c r="E168" s="234" t="s">
        <v>19</v>
      </c>
      <c r="F168" s="235" t="s">
        <v>985</v>
      </c>
      <c r="G168" s="233"/>
      <c r="H168" s="236">
        <v>18.699999999999999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201</v>
      </c>
      <c r="AU168" s="242" t="s">
        <v>85</v>
      </c>
      <c r="AV168" s="13" t="s">
        <v>85</v>
      </c>
      <c r="AW168" s="13" t="s">
        <v>35</v>
      </c>
      <c r="AX168" s="13" t="s">
        <v>83</v>
      </c>
      <c r="AY168" s="242" t="s">
        <v>136</v>
      </c>
    </row>
    <row r="169" s="2" customFormat="1" ht="16.5" customHeight="1">
      <c r="A169" s="41"/>
      <c r="B169" s="42"/>
      <c r="C169" s="207" t="s">
        <v>7</v>
      </c>
      <c r="D169" s="207" t="s">
        <v>139</v>
      </c>
      <c r="E169" s="208" t="s">
        <v>593</v>
      </c>
      <c r="F169" s="209" t="s">
        <v>594</v>
      </c>
      <c r="G169" s="210" t="s">
        <v>222</v>
      </c>
      <c r="H169" s="211">
        <v>18.699999999999999</v>
      </c>
      <c r="I169" s="212"/>
      <c r="J169" s="213">
        <f>ROUND(I169*H169,2)</f>
        <v>0</v>
      </c>
      <c r="K169" s="209" t="s">
        <v>197</v>
      </c>
      <c r="L169" s="47"/>
      <c r="M169" s="214" t="s">
        <v>19</v>
      </c>
      <c r="N169" s="215" t="s">
        <v>46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310</v>
      </c>
      <c r="AT169" s="218" t="s">
        <v>139</v>
      </c>
      <c r="AU169" s="218" t="s">
        <v>85</v>
      </c>
      <c r="AY169" s="20" t="s">
        <v>136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310</v>
      </c>
      <c r="BM169" s="218" t="s">
        <v>992</v>
      </c>
    </row>
    <row r="170" s="2" customFormat="1">
      <c r="A170" s="41"/>
      <c r="B170" s="42"/>
      <c r="C170" s="43"/>
      <c r="D170" s="220" t="s">
        <v>145</v>
      </c>
      <c r="E170" s="43"/>
      <c r="F170" s="221" t="s">
        <v>596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145</v>
      </c>
      <c r="AU170" s="20" t="s">
        <v>85</v>
      </c>
    </row>
    <row r="171" s="2" customFormat="1">
      <c r="A171" s="41"/>
      <c r="B171" s="42"/>
      <c r="C171" s="43"/>
      <c r="D171" s="225" t="s">
        <v>146</v>
      </c>
      <c r="E171" s="43"/>
      <c r="F171" s="226" t="s">
        <v>597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146</v>
      </c>
      <c r="AU171" s="20" t="s">
        <v>85</v>
      </c>
    </row>
    <row r="172" s="12" customFormat="1" ht="22.8" customHeight="1">
      <c r="A172" s="12"/>
      <c r="B172" s="191"/>
      <c r="C172" s="192"/>
      <c r="D172" s="193" t="s">
        <v>74</v>
      </c>
      <c r="E172" s="205" t="s">
        <v>598</v>
      </c>
      <c r="F172" s="205" t="s">
        <v>599</v>
      </c>
      <c r="G172" s="192"/>
      <c r="H172" s="192"/>
      <c r="I172" s="195"/>
      <c r="J172" s="206">
        <f>BK172</f>
        <v>0</v>
      </c>
      <c r="K172" s="192"/>
      <c r="L172" s="197"/>
      <c r="M172" s="198"/>
      <c r="N172" s="199"/>
      <c r="O172" s="199"/>
      <c r="P172" s="200">
        <f>SUM(P173:P196)</f>
        <v>0</v>
      </c>
      <c r="Q172" s="199"/>
      <c r="R172" s="200">
        <f>SUM(R173:R196)</f>
        <v>0.050718499999999993</v>
      </c>
      <c r="S172" s="199"/>
      <c r="T172" s="201">
        <f>SUM(T173:T196)</f>
        <v>0.056099999999999997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85</v>
      </c>
      <c r="AT172" s="203" t="s">
        <v>74</v>
      </c>
      <c r="AU172" s="203" t="s">
        <v>83</v>
      </c>
      <c r="AY172" s="202" t="s">
        <v>136</v>
      </c>
      <c r="BK172" s="204">
        <f>SUM(BK173:BK196)</f>
        <v>0</v>
      </c>
    </row>
    <row r="173" s="2" customFormat="1" ht="24.15" customHeight="1">
      <c r="A173" s="41"/>
      <c r="B173" s="42"/>
      <c r="C173" s="207" t="s">
        <v>350</v>
      </c>
      <c r="D173" s="207" t="s">
        <v>139</v>
      </c>
      <c r="E173" s="208" t="s">
        <v>601</v>
      </c>
      <c r="F173" s="209" t="s">
        <v>602</v>
      </c>
      <c r="G173" s="210" t="s">
        <v>222</v>
      </c>
      <c r="H173" s="211">
        <v>18.699999999999999</v>
      </c>
      <c r="I173" s="212"/>
      <c r="J173" s="213">
        <f>ROUND(I173*H173,2)</f>
        <v>0</v>
      </c>
      <c r="K173" s="209" t="s">
        <v>197</v>
      </c>
      <c r="L173" s="47"/>
      <c r="M173" s="214" t="s">
        <v>19</v>
      </c>
      <c r="N173" s="215" t="s">
        <v>46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0.0030000000000000001</v>
      </c>
      <c r="T173" s="217">
        <f>S173*H173</f>
        <v>0.056099999999999997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310</v>
      </c>
      <c r="AT173" s="218" t="s">
        <v>139</v>
      </c>
      <c r="AU173" s="218" t="s">
        <v>85</v>
      </c>
      <c r="AY173" s="20" t="s">
        <v>136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310</v>
      </c>
      <c r="BM173" s="218" t="s">
        <v>993</v>
      </c>
    </row>
    <row r="174" s="2" customFormat="1">
      <c r="A174" s="41"/>
      <c r="B174" s="42"/>
      <c r="C174" s="43"/>
      <c r="D174" s="220" t="s">
        <v>145</v>
      </c>
      <c r="E174" s="43"/>
      <c r="F174" s="221" t="s">
        <v>604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145</v>
      </c>
      <c r="AU174" s="20" t="s">
        <v>85</v>
      </c>
    </row>
    <row r="175" s="2" customFormat="1">
      <c r="A175" s="41"/>
      <c r="B175" s="42"/>
      <c r="C175" s="43"/>
      <c r="D175" s="225" t="s">
        <v>146</v>
      </c>
      <c r="E175" s="43"/>
      <c r="F175" s="226" t="s">
        <v>605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146</v>
      </c>
      <c r="AU175" s="20" t="s">
        <v>85</v>
      </c>
    </row>
    <row r="176" s="2" customFormat="1" ht="21.75" customHeight="1">
      <c r="A176" s="41"/>
      <c r="B176" s="42"/>
      <c r="C176" s="207" t="s">
        <v>358</v>
      </c>
      <c r="D176" s="207" t="s">
        <v>139</v>
      </c>
      <c r="E176" s="208" t="s">
        <v>608</v>
      </c>
      <c r="F176" s="209" t="s">
        <v>609</v>
      </c>
      <c r="G176" s="210" t="s">
        <v>222</v>
      </c>
      <c r="H176" s="211">
        <v>18.699999999999999</v>
      </c>
      <c r="I176" s="212"/>
      <c r="J176" s="213">
        <f>ROUND(I176*H176,2)</f>
        <v>0</v>
      </c>
      <c r="K176" s="209" t="s">
        <v>197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0.00029999999999999997</v>
      </c>
      <c r="R176" s="216">
        <f>Q176*H176</f>
        <v>0.0056099999999999995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310</v>
      </c>
      <c r="AT176" s="218" t="s">
        <v>139</v>
      </c>
      <c r="AU176" s="218" t="s">
        <v>85</v>
      </c>
      <c r="AY176" s="20" t="s">
        <v>136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310</v>
      </c>
      <c r="BM176" s="218" t="s">
        <v>994</v>
      </c>
    </row>
    <row r="177" s="2" customFormat="1">
      <c r="A177" s="41"/>
      <c r="B177" s="42"/>
      <c r="C177" s="43"/>
      <c r="D177" s="220" t="s">
        <v>145</v>
      </c>
      <c r="E177" s="43"/>
      <c r="F177" s="221" t="s">
        <v>611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145</v>
      </c>
      <c r="AU177" s="20" t="s">
        <v>85</v>
      </c>
    </row>
    <row r="178" s="2" customFormat="1">
      <c r="A178" s="41"/>
      <c r="B178" s="42"/>
      <c r="C178" s="43"/>
      <c r="D178" s="225" t="s">
        <v>146</v>
      </c>
      <c r="E178" s="43"/>
      <c r="F178" s="226" t="s">
        <v>612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146</v>
      </c>
      <c r="AU178" s="20" t="s">
        <v>85</v>
      </c>
    </row>
    <row r="179" s="2" customFormat="1" ht="33" customHeight="1">
      <c r="A179" s="41"/>
      <c r="B179" s="42"/>
      <c r="C179" s="264" t="s">
        <v>368</v>
      </c>
      <c r="D179" s="264" t="s">
        <v>263</v>
      </c>
      <c r="E179" s="265" t="s">
        <v>614</v>
      </c>
      <c r="F179" s="266" t="s">
        <v>615</v>
      </c>
      <c r="G179" s="267" t="s">
        <v>222</v>
      </c>
      <c r="H179" s="268">
        <v>20.57</v>
      </c>
      <c r="I179" s="269"/>
      <c r="J179" s="270">
        <f>ROUND(I179*H179,2)</f>
        <v>0</v>
      </c>
      <c r="K179" s="266" t="s">
        <v>197</v>
      </c>
      <c r="L179" s="271"/>
      <c r="M179" s="272" t="s">
        <v>19</v>
      </c>
      <c r="N179" s="273" t="s">
        <v>46</v>
      </c>
      <c r="O179" s="87"/>
      <c r="P179" s="216">
        <f>O179*H179</f>
        <v>0</v>
      </c>
      <c r="Q179" s="216">
        <v>0.0018</v>
      </c>
      <c r="R179" s="216">
        <f>Q179*H179</f>
        <v>0.037025999999999996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409</v>
      </c>
      <c r="AT179" s="218" t="s">
        <v>263</v>
      </c>
      <c r="AU179" s="218" t="s">
        <v>85</v>
      </c>
      <c r="AY179" s="20" t="s">
        <v>136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310</v>
      </c>
      <c r="BM179" s="218" t="s">
        <v>995</v>
      </c>
    </row>
    <row r="180" s="2" customFormat="1">
      <c r="A180" s="41"/>
      <c r="B180" s="42"/>
      <c r="C180" s="43"/>
      <c r="D180" s="220" t="s">
        <v>145</v>
      </c>
      <c r="E180" s="43"/>
      <c r="F180" s="221" t="s">
        <v>615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145</v>
      </c>
      <c r="AU180" s="20" t="s">
        <v>85</v>
      </c>
    </row>
    <row r="181" s="13" customFormat="1">
      <c r="A181" s="13"/>
      <c r="B181" s="232"/>
      <c r="C181" s="233"/>
      <c r="D181" s="220" t="s">
        <v>201</v>
      </c>
      <c r="E181" s="234" t="s">
        <v>19</v>
      </c>
      <c r="F181" s="235" t="s">
        <v>996</v>
      </c>
      <c r="G181" s="233"/>
      <c r="H181" s="236">
        <v>20.57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201</v>
      </c>
      <c r="AU181" s="242" t="s">
        <v>85</v>
      </c>
      <c r="AV181" s="13" t="s">
        <v>85</v>
      </c>
      <c r="AW181" s="13" t="s">
        <v>35</v>
      </c>
      <c r="AX181" s="13" t="s">
        <v>83</v>
      </c>
      <c r="AY181" s="242" t="s">
        <v>136</v>
      </c>
    </row>
    <row r="182" s="2" customFormat="1" ht="16.5" customHeight="1">
      <c r="A182" s="41"/>
      <c r="B182" s="42"/>
      <c r="C182" s="207" t="s">
        <v>374</v>
      </c>
      <c r="D182" s="207" t="s">
        <v>139</v>
      </c>
      <c r="E182" s="208" t="s">
        <v>619</v>
      </c>
      <c r="F182" s="209" t="s">
        <v>620</v>
      </c>
      <c r="G182" s="210" t="s">
        <v>305</v>
      </c>
      <c r="H182" s="211">
        <v>19.5</v>
      </c>
      <c r="I182" s="212"/>
      <c r="J182" s="213">
        <f>ROUND(I182*H182,2)</f>
        <v>0</v>
      </c>
      <c r="K182" s="209" t="s">
        <v>197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1.0000000000000001E-05</v>
      </c>
      <c r="R182" s="216">
        <f>Q182*H182</f>
        <v>0.00019500000000000002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310</v>
      </c>
      <c r="AT182" s="218" t="s">
        <v>139</v>
      </c>
      <c r="AU182" s="218" t="s">
        <v>85</v>
      </c>
      <c r="AY182" s="20" t="s">
        <v>136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310</v>
      </c>
      <c r="BM182" s="218" t="s">
        <v>997</v>
      </c>
    </row>
    <row r="183" s="2" customFormat="1">
      <c r="A183" s="41"/>
      <c r="B183" s="42"/>
      <c r="C183" s="43"/>
      <c r="D183" s="220" t="s">
        <v>145</v>
      </c>
      <c r="E183" s="43"/>
      <c r="F183" s="221" t="s">
        <v>622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145</v>
      </c>
      <c r="AU183" s="20" t="s">
        <v>85</v>
      </c>
    </row>
    <row r="184" s="2" customFormat="1">
      <c r="A184" s="41"/>
      <c r="B184" s="42"/>
      <c r="C184" s="43"/>
      <c r="D184" s="225" t="s">
        <v>146</v>
      </c>
      <c r="E184" s="43"/>
      <c r="F184" s="226" t="s">
        <v>623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146</v>
      </c>
      <c r="AU184" s="20" t="s">
        <v>85</v>
      </c>
    </row>
    <row r="185" s="13" customFormat="1">
      <c r="A185" s="13"/>
      <c r="B185" s="232"/>
      <c r="C185" s="233"/>
      <c r="D185" s="220" t="s">
        <v>201</v>
      </c>
      <c r="E185" s="234" t="s">
        <v>19</v>
      </c>
      <c r="F185" s="235" t="s">
        <v>998</v>
      </c>
      <c r="G185" s="233"/>
      <c r="H185" s="236">
        <v>19.5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201</v>
      </c>
      <c r="AU185" s="242" t="s">
        <v>85</v>
      </c>
      <c r="AV185" s="13" t="s">
        <v>85</v>
      </c>
      <c r="AW185" s="13" t="s">
        <v>35</v>
      </c>
      <c r="AX185" s="13" t="s">
        <v>83</v>
      </c>
      <c r="AY185" s="242" t="s">
        <v>136</v>
      </c>
    </row>
    <row r="186" s="2" customFormat="1" ht="16.5" customHeight="1">
      <c r="A186" s="41"/>
      <c r="B186" s="42"/>
      <c r="C186" s="264" t="s">
        <v>380</v>
      </c>
      <c r="D186" s="264" t="s">
        <v>263</v>
      </c>
      <c r="E186" s="265" t="s">
        <v>627</v>
      </c>
      <c r="F186" s="266" t="s">
        <v>628</v>
      </c>
      <c r="G186" s="267" t="s">
        <v>305</v>
      </c>
      <c r="H186" s="268">
        <v>21.449999999999999</v>
      </c>
      <c r="I186" s="269"/>
      <c r="J186" s="270">
        <f>ROUND(I186*H186,2)</f>
        <v>0</v>
      </c>
      <c r="K186" s="266" t="s">
        <v>197</v>
      </c>
      <c r="L186" s="271"/>
      <c r="M186" s="272" t="s">
        <v>19</v>
      </c>
      <c r="N186" s="273" t="s">
        <v>46</v>
      </c>
      <c r="O186" s="87"/>
      <c r="P186" s="216">
        <f>O186*H186</f>
        <v>0</v>
      </c>
      <c r="Q186" s="216">
        <v>0.00035</v>
      </c>
      <c r="R186" s="216">
        <f>Q186*H186</f>
        <v>0.0075074999999999994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409</v>
      </c>
      <c r="AT186" s="218" t="s">
        <v>263</v>
      </c>
      <c r="AU186" s="218" t="s">
        <v>85</v>
      </c>
      <c r="AY186" s="20" t="s">
        <v>136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310</v>
      </c>
      <c r="BM186" s="218" t="s">
        <v>999</v>
      </c>
    </row>
    <row r="187" s="2" customFormat="1">
      <c r="A187" s="41"/>
      <c r="B187" s="42"/>
      <c r="C187" s="43"/>
      <c r="D187" s="220" t="s">
        <v>145</v>
      </c>
      <c r="E187" s="43"/>
      <c r="F187" s="221" t="s">
        <v>628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145</v>
      </c>
      <c r="AU187" s="20" t="s">
        <v>85</v>
      </c>
    </row>
    <row r="188" s="13" customFormat="1">
      <c r="A188" s="13"/>
      <c r="B188" s="232"/>
      <c r="C188" s="233"/>
      <c r="D188" s="220" t="s">
        <v>201</v>
      </c>
      <c r="E188" s="234" t="s">
        <v>19</v>
      </c>
      <c r="F188" s="235" t="s">
        <v>1000</v>
      </c>
      <c r="G188" s="233"/>
      <c r="H188" s="236">
        <v>21.449999999999999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201</v>
      </c>
      <c r="AU188" s="242" t="s">
        <v>85</v>
      </c>
      <c r="AV188" s="13" t="s">
        <v>85</v>
      </c>
      <c r="AW188" s="13" t="s">
        <v>35</v>
      </c>
      <c r="AX188" s="13" t="s">
        <v>83</v>
      </c>
      <c r="AY188" s="242" t="s">
        <v>136</v>
      </c>
    </row>
    <row r="189" s="2" customFormat="1" ht="16.5" customHeight="1">
      <c r="A189" s="41"/>
      <c r="B189" s="42"/>
      <c r="C189" s="207" t="s">
        <v>388</v>
      </c>
      <c r="D189" s="207" t="s">
        <v>139</v>
      </c>
      <c r="E189" s="208" t="s">
        <v>632</v>
      </c>
      <c r="F189" s="209" t="s">
        <v>633</v>
      </c>
      <c r="G189" s="210" t="s">
        <v>305</v>
      </c>
      <c r="H189" s="211">
        <v>1</v>
      </c>
      <c r="I189" s="212"/>
      <c r="J189" s="213">
        <f>ROUND(I189*H189,2)</f>
        <v>0</v>
      </c>
      <c r="K189" s="209" t="s">
        <v>197</v>
      </c>
      <c r="L189" s="47"/>
      <c r="M189" s="214" t="s">
        <v>19</v>
      </c>
      <c r="N189" s="215" t="s">
        <v>46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310</v>
      </c>
      <c r="AT189" s="218" t="s">
        <v>139</v>
      </c>
      <c r="AU189" s="218" t="s">
        <v>85</v>
      </c>
      <c r="AY189" s="20" t="s">
        <v>136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310</v>
      </c>
      <c r="BM189" s="218" t="s">
        <v>1001</v>
      </c>
    </row>
    <row r="190" s="2" customFormat="1">
      <c r="A190" s="41"/>
      <c r="B190" s="42"/>
      <c r="C190" s="43"/>
      <c r="D190" s="220" t="s">
        <v>145</v>
      </c>
      <c r="E190" s="43"/>
      <c r="F190" s="221" t="s">
        <v>635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145</v>
      </c>
      <c r="AU190" s="20" t="s">
        <v>85</v>
      </c>
    </row>
    <row r="191" s="2" customFormat="1">
      <c r="A191" s="41"/>
      <c r="B191" s="42"/>
      <c r="C191" s="43"/>
      <c r="D191" s="225" t="s">
        <v>146</v>
      </c>
      <c r="E191" s="43"/>
      <c r="F191" s="226" t="s">
        <v>636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146</v>
      </c>
      <c r="AU191" s="20" t="s">
        <v>85</v>
      </c>
    </row>
    <row r="192" s="2" customFormat="1" ht="24.15" customHeight="1">
      <c r="A192" s="41"/>
      <c r="B192" s="42"/>
      <c r="C192" s="264" t="s">
        <v>394</v>
      </c>
      <c r="D192" s="264" t="s">
        <v>263</v>
      </c>
      <c r="E192" s="265" t="s">
        <v>638</v>
      </c>
      <c r="F192" s="266" t="s">
        <v>639</v>
      </c>
      <c r="G192" s="267" t="s">
        <v>305</v>
      </c>
      <c r="H192" s="268">
        <v>1</v>
      </c>
      <c r="I192" s="269"/>
      <c r="J192" s="270">
        <f>ROUND(I192*H192,2)</f>
        <v>0</v>
      </c>
      <c r="K192" s="266" t="s">
        <v>197</v>
      </c>
      <c r="L192" s="271"/>
      <c r="M192" s="272" t="s">
        <v>19</v>
      </c>
      <c r="N192" s="273" t="s">
        <v>46</v>
      </c>
      <c r="O192" s="87"/>
      <c r="P192" s="216">
        <f>O192*H192</f>
        <v>0</v>
      </c>
      <c r="Q192" s="216">
        <v>0.00038000000000000002</v>
      </c>
      <c r="R192" s="216">
        <f>Q192*H192</f>
        <v>0.00038000000000000002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409</v>
      </c>
      <c r="AT192" s="218" t="s">
        <v>263</v>
      </c>
      <c r="AU192" s="218" t="s">
        <v>85</v>
      </c>
      <c r="AY192" s="20" t="s">
        <v>136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310</v>
      </c>
      <c r="BM192" s="218" t="s">
        <v>1002</v>
      </c>
    </row>
    <row r="193" s="2" customFormat="1">
      <c r="A193" s="41"/>
      <c r="B193" s="42"/>
      <c r="C193" s="43"/>
      <c r="D193" s="220" t="s">
        <v>145</v>
      </c>
      <c r="E193" s="43"/>
      <c r="F193" s="221" t="s">
        <v>639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145</v>
      </c>
      <c r="AU193" s="20" t="s">
        <v>85</v>
      </c>
    </row>
    <row r="194" s="2" customFormat="1" ht="24.15" customHeight="1">
      <c r="A194" s="41"/>
      <c r="B194" s="42"/>
      <c r="C194" s="207" t="s">
        <v>400</v>
      </c>
      <c r="D194" s="207" t="s">
        <v>139</v>
      </c>
      <c r="E194" s="208" t="s">
        <v>642</v>
      </c>
      <c r="F194" s="209" t="s">
        <v>643</v>
      </c>
      <c r="G194" s="210" t="s">
        <v>214</v>
      </c>
      <c r="H194" s="211">
        <v>0.050999999999999997</v>
      </c>
      <c r="I194" s="212"/>
      <c r="J194" s="213">
        <f>ROUND(I194*H194,2)</f>
        <v>0</v>
      </c>
      <c r="K194" s="209" t="s">
        <v>197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310</v>
      </c>
      <c r="AT194" s="218" t="s">
        <v>139</v>
      </c>
      <c r="AU194" s="218" t="s">
        <v>85</v>
      </c>
      <c r="AY194" s="20" t="s">
        <v>136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310</v>
      </c>
      <c r="BM194" s="218" t="s">
        <v>1003</v>
      </c>
    </row>
    <row r="195" s="2" customFormat="1">
      <c r="A195" s="41"/>
      <c r="B195" s="42"/>
      <c r="C195" s="43"/>
      <c r="D195" s="220" t="s">
        <v>145</v>
      </c>
      <c r="E195" s="43"/>
      <c r="F195" s="221" t="s">
        <v>645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145</v>
      </c>
      <c r="AU195" s="20" t="s">
        <v>85</v>
      </c>
    </row>
    <row r="196" s="2" customFormat="1">
      <c r="A196" s="41"/>
      <c r="B196" s="42"/>
      <c r="C196" s="43"/>
      <c r="D196" s="225" t="s">
        <v>146</v>
      </c>
      <c r="E196" s="43"/>
      <c r="F196" s="226" t="s">
        <v>646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146</v>
      </c>
      <c r="AU196" s="20" t="s">
        <v>85</v>
      </c>
    </row>
    <row r="197" s="12" customFormat="1" ht="22.8" customHeight="1">
      <c r="A197" s="12"/>
      <c r="B197" s="191"/>
      <c r="C197" s="192"/>
      <c r="D197" s="193" t="s">
        <v>74</v>
      </c>
      <c r="E197" s="205" t="s">
        <v>698</v>
      </c>
      <c r="F197" s="205" t="s">
        <v>699</v>
      </c>
      <c r="G197" s="192"/>
      <c r="H197" s="192"/>
      <c r="I197" s="195"/>
      <c r="J197" s="206">
        <f>BK197</f>
        <v>0</v>
      </c>
      <c r="K197" s="192"/>
      <c r="L197" s="197"/>
      <c r="M197" s="198"/>
      <c r="N197" s="199"/>
      <c r="O197" s="199"/>
      <c r="P197" s="200">
        <f>SUM(P198:P216)</f>
        <v>0</v>
      </c>
      <c r="Q197" s="199"/>
      <c r="R197" s="200">
        <f>SUM(R198:R216)</f>
        <v>0.14189469999999999</v>
      </c>
      <c r="S197" s="199"/>
      <c r="T197" s="201">
        <f>SUM(T198:T216)</f>
        <v>0.043226199999999999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2" t="s">
        <v>85</v>
      </c>
      <c r="AT197" s="203" t="s">
        <v>74</v>
      </c>
      <c r="AU197" s="203" t="s">
        <v>83</v>
      </c>
      <c r="AY197" s="202" t="s">
        <v>136</v>
      </c>
      <c r="BK197" s="204">
        <f>SUM(BK198:BK216)</f>
        <v>0</v>
      </c>
    </row>
    <row r="198" s="2" customFormat="1" ht="24.15" customHeight="1">
      <c r="A198" s="41"/>
      <c r="B198" s="42"/>
      <c r="C198" s="207" t="s">
        <v>406</v>
      </c>
      <c r="D198" s="207" t="s">
        <v>139</v>
      </c>
      <c r="E198" s="208" t="s">
        <v>701</v>
      </c>
      <c r="F198" s="209" t="s">
        <v>702</v>
      </c>
      <c r="G198" s="210" t="s">
        <v>222</v>
      </c>
      <c r="H198" s="211">
        <v>93.969999999999999</v>
      </c>
      <c r="I198" s="212"/>
      <c r="J198" s="213">
        <f>ROUND(I198*H198,2)</f>
        <v>0</v>
      </c>
      <c r="K198" s="209" t="s">
        <v>197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0.00014999999999999999</v>
      </c>
      <c r="T198" s="217">
        <f>S198*H198</f>
        <v>0.014095499999999999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310</v>
      </c>
      <c r="AT198" s="218" t="s">
        <v>139</v>
      </c>
      <c r="AU198" s="218" t="s">
        <v>85</v>
      </c>
      <c r="AY198" s="20" t="s">
        <v>136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310</v>
      </c>
      <c r="BM198" s="218" t="s">
        <v>1004</v>
      </c>
    </row>
    <row r="199" s="2" customFormat="1">
      <c r="A199" s="41"/>
      <c r="B199" s="42"/>
      <c r="C199" s="43"/>
      <c r="D199" s="220" t="s">
        <v>145</v>
      </c>
      <c r="E199" s="43"/>
      <c r="F199" s="221" t="s">
        <v>704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145</v>
      </c>
      <c r="AU199" s="20" t="s">
        <v>85</v>
      </c>
    </row>
    <row r="200" s="2" customFormat="1">
      <c r="A200" s="41"/>
      <c r="B200" s="42"/>
      <c r="C200" s="43"/>
      <c r="D200" s="225" t="s">
        <v>146</v>
      </c>
      <c r="E200" s="43"/>
      <c r="F200" s="226" t="s">
        <v>705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146</v>
      </c>
      <c r="AU200" s="20" t="s">
        <v>85</v>
      </c>
    </row>
    <row r="201" s="13" customFormat="1">
      <c r="A201" s="13"/>
      <c r="B201" s="232"/>
      <c r="C201" s="233"/>
      <c r="D201" s="220" t="s">
        <v>201</v>
      </c>
      <c r="E201" s="234" t="s">
        <v>19</v>
      </c>
      <c r="F201" s="235" t="s">
        <v>1005</v>
      </c>
      <c r="G201" s="233"/>
      <c r="H201" s="236">
        <v>93.969999999999999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201</v>
      </c>
      <c r="AU201" s="242" t="s">
        <v>85</v>
      </c>
      <c r="AV201" s="13" t="s">
        <v>85</v>
      </c>
      <c r="AW201" s="13" t="s">
        <v>35</v>
      </c>
      <c r="AX201" s="13" t="s">
        <v>83</v>
      </c>
      <c r="AY201" s="242" t="s">
        <v>136</v>
      </c>
    </row>
    <row r="202" s="2" customFormat="1" ht="21.75" customHeight="1">
      <c r="A202" s="41"/>
      <c r="B202" s="42"/>
      <c r="C202" s="207" t="s">
        <v>413</v>
      </c>
      <c r="D202" s="207" t="s">
        <v>139</v>
      </c>
      <c r="E202" s="208" t="s">
        <v>707</v>
      </c>
      <c r="F202" s="209" t="s">
        <v>708</v>
      </c>
      <c r="G202" s="210" t="s">
        <v>222</v>
      </c>
      <c r="H202" s="211">
        <v>93.969999999999999</v>
      </c>
      <c r="I202" s="212"/>
      <c r="J202" s="213">
        <f>ROUND(I202*H202,2)</f>
        <v>0</v>
      </c>
      <c r="K202" s="209" t="s">
        <v>197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0.001</v>
      </c>
      <c r="R202" s="216">
        <f>Q202*H202</f>
        <v>0.093969999999999998</v>
      </c>
      <c r="S202" s="216">
        <v>0.00031</v>
      </c>
      <c r="T202" s="217">
        <f>S202*H202</f>
        <v>0.029130699999999999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310</v>
      </c>
      <c r="AT202" s="218" t="s">
        <v>139</v>
      </c>
      <c r="AU202" s="218" t="s">
        <v>85</v>
      </c>
      <c r="AY202" s="20" t="s">
        <v>136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310</v>
      </c>
      <c r="BM202" s="218" t="s">
        <v>1006</v>
      </c>
    </row>
    <row r="203" s="2" customFormat="1">
      <c r="A203" s="41"/>
      <c r="B203" s="42"/>
      <c r="C203" s="43"/>
      <c r="D203" s="220" t="s">
        <v>145</v>
      </c>
      <c r="E203" s="43"/>
      <c r="F203" s="221" t="s">
        <v>710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145</v>
      </c>
      <c r="AU203" s="20" t="s">
        <v>85</v>
      </c>
    </row>
    <row r="204" s="2" customFormat="1">
      <c r="A204" s="41"/>
      <c r="B204" s="42"/>
      <c r="C204" s="43"/>
      <c r="D204" s="225" t="s">
        <v>146</v>
      </c>
      <c r="E204" s="43"/>
      <c r="F204" s="226" t="s">
        <v>711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146</v>
      </c>
      <c r="AU204" s="20" t="s">
        <v>85</v>
      </c>
    </row>
    <row r="205" s="2" customFormat="1" ht="24.15" customHeight="1">
      <c r="A205" s="41"/>
      <c r="B205" s="42"/>
      <c r="C205" s="207" t="s">
        <v>409</v>
      </c>
      <c r="D205" s="207" t="s">
        <v>139</v>
      </c>
      <c r="E205" s="208" t="s">
        <v>714</v>
      </c>
      <c r="F205" s="209" t="s">
        <v>715</v>
      </c>
      <c r="G205" s="210" t="s">
        <v>222</v>
      </c>
      <c r="H205" s="211">
        <v>93.969999999999999</v>
      </c>
      <c r="I205" s="212"/>
      <c r="J205" s="213">
        <f>ROUND(I205*H205,2)</f>
        <v>0</v>
      </c>
      <c r="K205" s="209" t="s">
        <v>197</v>
      </c>
      <c r="L205" s="47"/>
      <c r="M205" s="214" t="s">
        <v>19</v>
      </c>
      <c r="N205" s="215" t="s">
        <v>46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310</v>
      </c>
      <c r="AT205" s="218" t="s">
        <v>139</v>
      </c>
      <c r="AU205" s="218" t="s">
        <v>85</v>
      </c>
      <c r="AY205" s="20" t="s">
        <v>136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83</v>
      </c>
      <c r="BK205" s="219">
        <f>ROUND(I205*H205,2)</f>
        <v>0</v>
      </c>
      <c r="BL205" s="20" t="s">
        <v>310</v>
      </c>
      <c r="BM205" s="218" t="s">
        <v>1007</v>
      </c>
    </row>
    <row r="206" s="2" customFormat="1">
      <c r="A206" s="41"/>
      <c r="B206" s="42"/>
      <c r="C206" s="43"/>
      <c r="D206" s="220" t="s">
        <v>145</v>
      </c>
      <c r="E206" s="43"/>
      <c r="F206" s="221" t="s">
        <v>717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145</v>
      </c>
      <c r="AU206" s="20" t="s">
        <v>85</v>
      </c>
    </row>
    <row r="207" s="2" customFormat="1">
      <c r="A207" s="41"/>
      <c r="B207" s="42"/>
      <c r="C207" s="43"/>
      <c r="D207" s="225" t="s">
        <v>146</v>
      </c>
      <c r="E207" s="43"/>
      <c r="F207" s="226" t="s">
        <v>718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146</v>
      </c>
      <c r="AU207" s="20" t="s">
        <v>85</v>
      </c>
    </row>
    <row r="208" s="2" customFormat="1" ht="33" customHeight="1">
      <c r="A208" s="41"/>
      <c r="B208" s="42"/>
      <c r="C208" s="207" t="s">
        <v>429</v>
      </c>
      <c r="D208" s="207" t="s">
        <v>139</v>
      </c>
      <c r="E208" s="208" t="s">
        <v>720</v>
      </c>
      <c r="F208" s="209" t="s">
        <v>721</v>
      </c>
      <c r="G208" s="210" t="s">
        <v>222</v>
      </c>
      <c r="H208" s="211">
        <v>93.969999999999999</v>
      </c>
      <c r="I208" s="212"/>
      <c r="J208" s="213">
        <f>ROUND(I208*H208,2)</f>
        <v>0</v>
      </c>
      <c r="K208" s="209" t="s">
        <v>197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0.00021000000000000001</v>
      </c>
      <c r="R208" s="216">
        <f>Q208*H208</f>
        <v>0.0197337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310</v>
      </c>
      <c r="AT208" s="218" t="s">
        <v>139</v>
      </c>
      <c r="AU208" s="218" t="s">
        <v>85</v>
      </c>
      <c r="AY208" s="20" t="s">
        <v>136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310</v>
      </c>
      <c r="BM208" s="218" t="s">
        <v>1008</v>
      </c>
    </row>
    <row r="209" s="2" customFormat="1">
      <c r="A209" s="41"/>
      <c r="B209" s="42"/>
      <c r="C209" s="43"/>
      <c r="D209" s="220" t="s">
        <v>145</v>
      </c>
      <c r="E209" s="43"/>
      <c r="F209" s="221" t="s">
        <v>723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145</v>
      </c>
      <c r="AU209" s="20" t="s">
        <v>85</v>
      </c>
    </row>
    <row r="210" s="2" customFormat="1">
      <c r="A210" s="41"/>
      <c r="B210" s="42"/>
      <c r="C210" s="43"/>
      <c r="D210" s="225" t="s">
        <v>146</v>
      </c>
      <c r="E210" s="43"/>
      <c r="F210" s="226" t="s">
        <v>724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146</v>
      </c>
      <c r="AU210" s="20" t="s">
        <v>85</v>
      </c>
    </row>
    <row r="211" s="2" customFormat="1" ht="33" customHeight="1">
      <c r="A211" s="41"/>
      <c r="B211" s="42"/>
      <c r="C211" s="207" t="s">
        <v>435</v>
      </c>
      <c r="D211" s="207" t="s">
        <v>139</v>
      </c>
      <c r="E211" s="208" t="s">
        <v>728</v>
      </c>
      <c r="F211" s="209" t="s">
        <v>729</v>
      </c>
      <c r="G211" s="210" t="s">
        <v>222</v>
      </c>
      <c r="H211" s="211">
        <v>93.969999999999999</v>
      </c>
      <c r="I211" s="212"/>
      <c r="J211" s="213">
        <f>ROUND(I211*H211,2)</f>
        <v>0</v>
      </c>
      <c r="K211" s="209" t="s">
        <v>197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0.00029</v>
      </c>
      <c r="R211" s="216">
        <f>Q211*H211</f>
        <v>0.027251299999999999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310</v>
      </c>
      <c r="AT211" s="218" t="s">
        <v>139</v>
      </c>
      <c r="AU211" s="218" t="s">
        <v>85</v>
      </c>
      <c r="AY211" s="20" t="s">
        <v>136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310</v>
      </c>
      <c r="BM211" s="218" t="s">
        <v>1009</v>
      </c>
    </row>
    <row r="212" s="2" customFormat="1">
      <c r="A212" s="41"/>
      <c r="B212" s="42"/>
      <c r="C212" s="43"/>
      <c r="D212" s="220" t="s">
        <v>145</v>
      </c>
      <c r="E212" s="43"/>
      <c r="F212" s="221" t="s">
        <v>731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145</v>
      </c>
      <c r="AU212" s="20" t="s">
        <v>85</v>
      </c>
    </row>
    <row r="213" s="2" customFormat="1">
      <c r="A213" s="41"/>
      <c r="B213" s="42"/>
      <c r="C213" s="43"/>
      <c r="D213" s="225" t="s">
        <v>146</v>
      </c>
      <c r="E213" s="43"/>
      <c r="F213" s="226" t="s">
        <v>732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146</v>
      </c>
      <c r="AU213" s="20" t="s">
        <v>85</v>
      </c>
    </row>
    <row r="214" s="2" customFormat="1" ht="33" customHeight="1">
      <c r="A214" s="41"/>
      <c r="B214" s="42"/>
      <c r="C214" s="207" t="s">
        <v>441</v>
      </c>
      <c r="D214" s="207" t="s">
        <v>139</v>
      </c>
      <c r="E214" s="208" t="s">
        <v>734</v>
      </c>
      <c r="F214" s="209" t="s">
        <v>735</v>
      </c>
      <c r="G214" s="210" t="s">
        <v>222</v>
      </c>
      <c r="H214" s="211">
        <v>93.969999999999999</v>
      </c>
      <c r="I214" s="212"/>
      <c r="J214" s="213">
        <f>ROUND(I214*H214,2)</f>
        <v>0</v>
      </c>
      <c r="K214" s="209" t="s">
        <v>197</v>
      </c>
      <c r="L214" s="47"/>
      <c r="M214" s="214" t="s">
        <v>19</v>
      </c>
      <c r="N214" s="215" t="s">
        <v>46</v>
      </c>
      <c r="O214" s="87"/>
      <c r="P214" s="216">
        <f>O214*H214</f>
        <v>0</v>
      </c>
      <c r="Q214" s="216">
        <v>1.0000000000000001E-05</v>
      </c>
      <c r="R214" s="216">
        <f>Q214*H214</f>
        <v>0.00093970000000000002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310</v>
      </c>
      <c r="AT214" s="218" t="s">
        <v>139</v>
      </c>
      <c r="AU214" s="218" t="s">
        <v>85</v>
      </c>
      <c r="AY214" s="20" t="s">
        <v>136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310</v>
      </c>
      <c r="BM214" s="218" t="s">
        <v>1010</v>
      </c>
    </row>
    <row r="215" s="2" customFormat="1">
      <c r="A215" s="41"/>
      <c r="B215" s="42"/>
      <c r="C215" s="43"/>
      <c r="D215" s="220" t="s">
        <v>145</v>
      </c>
      <c r="E215" s="43"/>
      <c r="F215" s="221" t="s">
        <v>737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145</v>
      </c>
      <c r="AU215" s="20" t="s">
        <v>85</v>
      </c>
    </row>
    <row r="216" s="2" customFormat="1">
      <c r="A216" s="41"/>
      <c r="B216" s="42"/>
      <c r="C216" s="43"/>
      <c r="D216" s="225" t="s">
        <v>146</v>
      </c>
      <c r="E216" s="43"/>
      <c r="F216" s="226" t="s">
        <v>738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146</v>
      </c>
      <c r="AU216" s="20" t="s">
        <v>85</v>
      </c>
    </row>
    <row r="217" s="12" customFormat="1" ht="22.8" customHeight="1">
      <c r="A217" s="12"/>
      <c r="B217" s="191"/>
      <c r="C217" s="192"/>
      <c r="D217" s="193" t="s">
        <v>74</v>
      </c>
      <c r="E217" s="205" t="s">
        <v>739</v>
      </c>
      <c r="F217" s="205" t="s">
        <v>740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SUM(P218:P227)</f>
        <v>0</v>
      </c>
      <c r="Q217" s="199"/>
      <c r="R217" s="200">
        <f>SUM(R218:R227)</f>
        <v>0.01273</v>
      </c>
      <c r="S217" s="199"/>
      <c r="T217" s="201">
        <f>SUM(T218:T227)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85</v>
      </c>
      <c r="AT217" s="203" t="s">
        <v>74</v>
      </c>
      <c r="AU217" s="203" t="s">
        <v>83</v>
      </c>
      <c r="AY217" s="202" t="s">
        <v>136</v>
      </c>
      <c r="BK217" s="204">
        <f>SUM(BK218:BK227)</f>
        <v>0</v>
      </c>
    </row>
    <row r="218" s="2" customFormat="1" ht="21.75" customHeight="1">
      <c r="A218" s="41"/>
      <c r="B218" s="42"/>
      <c r="C218" s="207" t="s">
        <v>447</v>
      </c>
      <c r="D218" s="207" t="s">
        <v>139</v>
      </c>
      <c r="E218" s="208" t="s">
        <v>742</v>
      </c>
      <c r="F218" s="209" t="s">
        <v>743</v>
      </c>
      <c r="G218" s="210" t="s">
        <v>258</v>
      </c>
      <c r="H218" s="211">
        <v>1</v>
      </c>
      <c r="I218" s="212"/>
      <c r="J218" s="213">
        <f>ROUND(I218*H218,2)</f>
        <v>0</v>
      </c>
      <c r="K218" s="209" t="s">
        <v>197</v>
      </c>
      <c r="L218" s="47"/>
      <c r="M218" s="214" t="s">
        <v>19</v>
      </c>
      <c r="N218" s="215" t="s">
        <v>46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310</v>
      </c>
      <c r="AT218" s="218" t="s">
        <v>139</v>
      </c>
      <c r="AU218" s="218" t="s">
        <v>85</v>
      </c>
      <c r="AY218" s="20" t="s">
        <v>136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310</v>
      </c>
      <c r="BM218" s="218" t="s">
        <v>1011</v>
      </c>
    </row>
    <row r="219" s="2" customFormat="1">
      <c r="A219" s="41"/>
      <c r="B219" s="42"/>
      <c r="C219" s="43"/>
      <c r="D219" s="220" t="s">
        <v>145</v>
      </c>
      <c r="E219" s="43"/>
      <c r="F219" s="221" t="s">
        <v>745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145</v>
      </c>
      <c r="AU219" s="20" t="s">
        <v>85</v>
      </c>
    </row>
    <row r="220" s="2" customFormat="1">
      <c r="A220" s="41"/>
      <c r="B220" s="42"/>
      <c r="C220" s="43"/>
      <c r="D220" s="225" t="s">
        <v>146</v>
      </c>
      <c r="E220" s="43"/>
      <c r="F220" s="226" t="s">
        <v>746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146</v>
      </c>
      <c r="AU220" s="20" t="s">
        <v>85</v>
      </c>
    </row>
    <row r="221" s="2" customFormat="1" ht="21.75" customHeight="1">
      <c r="A221" s="41"/>
      <c r="B221" s="42"/>
      <c r="C221" s="264" t="s">
        <v>454</v>
      </c>
      <c r="D221" s="264" t="s">
        <v>263</v>
      </c>
      <c r="E221" s="265" t="s">
        <v>748</v>
      </c>
      <c r="F221" s="266" t="s">
        <v>749</v>
      </c>
      <c r="G221" s="267" t="s">
        <v>258</v>
      </c>
      <c r="H221" s="268">
        <v>1</v>
      </c>
      <c r="I221" s="269"/>
      <c r="J221" s="270">
        <f>ROUND(I221*H221,2)</f>
        <v>0</v>
      </c>
      <c r="K221" s="266" t="s">
        <v>19</v>
      </c>
      <c r="L221" s="271"/>
      <c r="M221" s="272" t="s">
        <v>19</v>
      </c>
      <c r="N221" s="273" t="s">
        <v>46</v>
      </c>
      <c r="O221" s="87"/>
      <c r="P221" s="216">
        <f>O221*H221</f>
        <v>0</v>
      </c>
      <c r="Q221" s="216">
        <v>0.01273</v>
      </c>
      <c r="R221" s="216">
        <f>Q221*H221</f>
        <v>0.01273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409</v>
      </c>
      <c r="AT221" s="218" t="s">
        <v>263</v>
      </c>
      <c r="AU221" s="218" t="s">
        <v>85</v>
      </c>
      <c r="AY221" s="20" t="s">
        <v>136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310</v>
      </c>
      <c r="BM221" s="218" t="s">
        <v>1012</v>
      </c>
    </row>
    <row r="222" s="2" customFormat="1">
      <c r="A222" s="41"/>
      <c r="B222" s="42"/>
      <c r="C222" s="43"/>
      <c r="D222" s="220" t="s">
        <v>145</v>
      </c>
      <c r="E222" s="43"/>
      <c r="F222" s="221" t="s">
        <v>749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145</v>
      </c>
      <c r="AU222" s="20" t="s">
        <v>85</v>
      </c>
    </row>
    <row r="223" s="2" customFormat="1" ht="16.5" customHeight="1">
      <c r="A223" s="41"/>
      <c r="B223" s="42"/>
      <c r="C223" s="207" t="s">
        <v>460</v>
      </c>
      <c r="D223" s="207" t="s">
        <v>139</v>
      </c>
      <c r="E223" s="208" t="s">
        <v>752</v>
      </c>
      <c r="F223" s="209" t="s">
        <v>753</v>
      </c>
      <c r="G223" s="210" t="s">
        <v>754</v>
      </c>
      <c r="H223" s="211">
        <v>1</v>
      </c>
      <c r="I223" s="212"/>
      <c r="J223" s="213">
        <f>ROUND(I223*H223,2)</f>
        <v>0</v>
      </c>
      <c r="K223" s="209" t="s">
        <v>19</v>
      </c>
      <c r="L223" s="47"/>
      <c r="M223" s="214" t="s">
        <v>19</v>
      </c>
      <c r="N223" s="215" t="s">
        <v>46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310</v>
      </c>
      <c r="AT223" s="218" t="s">
        <v>139</v>
      </c>
      <c r="AU223" s="218" t="s">
        <v>85</v>
      </c>
      <c r="AY223" s="20" t="s">
        <v>136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83</v>
      </c>
      <c r="BK223" s="219">
        <f>ROUND(I223*H223,2)</f>
        <v>0</v>
      </c>
      <c r="BL223" s="20" t="s">
        <v>310</v>
      </c>
      <c r="BM223" s="218" t="s">
        <v>1013</v>
      </c>
    </row>
    <row r="224" s="2" customFormat="1">
      <c r="A224" s="41"/>
      <c r="B224" s="42"/>
      <c r="C224" s="43"/>
      <c r="D224" s="220" t="s">
        <v>145</v>
      </c>
      <c r="E224" s="43"/>
      <c r="F224" s="221" t="s">
        <v>753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145</v>
      </c>
      <c r="AU224" s="20" t="s">
        <v>85</v>
      </c>
    </row>
    <row r="225" s="2" customFormat="1" ht="24.15" customHeight="1">
      <c r="A225" s="41"/>
      <c r="B225" s="42"/>
      <c r="C225" s="207" t="s">
        <v>466</v>
      </c>
      <c r="D225" s="207" t="s">
        <v>139</v>
      </c>
      <c r="E225" s="208" t="s">
        <v>757</v>
      </c>
      <c r="F225" s="209" t="s">
        <v>758</v>
      </c>
      <c r="G225" s="210" t="s">
        <v>214</v>
      </c>
      <c r="H225" s="211">
        <v>0.012999999999999999</v>
      </c>
      <c r="I225" s="212"/>
      <c r="J225" s="213">
        <f>ROUND(I225*H225,2)</f>
        <v>0</v>
      </c>
      <c r="K225" s="209" t="s">
        <v>197</v>
      </c>
      <c r="L225" s="47"/>
      <c r="M225" s="214" t="s">
        <v>19</v>
      </c>
      <c r="N225" s="215" t="s">
        <v>46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310</v>
      </c>
      <c r="AT225" s="218" t="s">
        <v>139</v>
      </c>
      <c r="AU225" s="218" t="s">
        <v>85</v>
      </c>
      <c r="AY225" s="20" t="s">
        <v>136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310</v>
      </c>
      <c r="BM225" s="218" t="s">
        <v>1014</v>
      </c>
    </row>
    <row r="226" s="2" customFormat="1">
      <c r="A226" s="41"/>
      <c r="B226" s="42"/>
      <c r="C226" s="43"/>
      <c r="D226" s="220" t="s">
        <v>145</v>
      </c>
      <c r="E226" s="43"/>
      <c r="F226" s="221" t="s">
        <v>760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145</v>
      </c>
      <c r="AU226" s="20" t="s">
        <v>85</v>
      </c>
    </row>
    <row r="227" s="2" customFormat="1">
      <c r="A227" s="41"/>
      <c r="B227" s="42"/>
      <c r="C227" s="43"/>
      <c r="D227" s="225" t="s">
        <v>146</v>
      </c>
      <c r="E227" s="43"/>
      <c r="F227" s="226" t="s">
        <v>761</v>
      </c>
      <c r="G227" s="43"/>
      <c r="H227" s="43"/>
      <c r="I227" s="222"/>
      <c r="J227" s="43"/>
      <c r="K227" s="43"/>
      <c r="L227" s="47"/>
      <c r="M227" s="228"/>
      <c r="N227" s="229"/>
      <c r="O227" s="230"/>
      <c r="P227" s="230"/>
      <c r="Q227" s="230"/>
      <c r="R227" s="230"/>
      <c r="S227" s="230"/>
      <c r="T227" s="23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146</v>
      </c>
      <c r="AU227" s="20" t="s">
        <v>85</v>
      </c>
    </row>
    <row r="228" s="2" customFormat="1" ht="6.96" customHeight="1">
      <c r="A228" s="41"/>
      <c r="B228" s="62"/>
      <c r="C228" s="63"/>
      <c r="D228" s="63"/>
      <c r="E228" s="63"/>
      <c r="F228" s="63"/>
      <c r="G228" s="63"/>
      <c r="H228" s="63"/>
      <c r="I228" s="63"/>
      <c r="J228" s="63"/>
      <c r="K228" s="63"/>
      <c r="L228" s="47"/>
      <c r="M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</sheetData>
  <sheetProtection sheet="1" autoFilter="0" formatColumns="0" formatRows="0" objects="1" scenarios="1" spinCount="100000" saltValue="2/8ma1sPj3aU+gIufxBOIkZLbn4IsU/a8AmZkmkvzHfkpkamSzkEtpedoCD51E8PSNdb0HOG+LfB36YeNb07Ug==" hashValue="TUgrRPwzN8bVGwssY0Zy3ZvUKzKnrvDP9zpsqOcK9gDsTCWyUmyaUSOmoafJGVz2NJbFX/VCda+0ifRC/HacxA==" algorithmName="SHA-512" password="CC2B"/>
  <autoFilter ref="C91:K22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9" r:id="rId1" display="https://podminky.urs.cz/item/CS_URS_2026_01/342241162"/>
    <hyperlink ref="F104" r:id="rId2" display="https://podminky.urs.cz/item/CS_URS_2026_01/612321141"/>
    <hyperlink ref="F108" r:id="rId3" display="https://podminky.urs.cz/item/CS_URS_2026_01/612325421"/>
    <hyperlink ref="F112" r:id="rId4" display="https://podminky.urs.cz/item/CS_URS_2026_01/642944121"/>
    <hyperlink ref="F119" r:id="rId5" display="https://podminky.urs.cz/item/CS_URS_2026_01/962081131"/>
    <hyperlink ref="F123" r:id="rId6" display="https://podminky.urs.cz/item/CS_URS_2026_01/968072455"/>
    <hyperlink ref="F128" r:id="rId7" display="https://podminky.urs.cz/item/CS_URS_2026_01/997013114"/>
    <hyperlink ref="F131" r:id="rId8" display="https://podminky.urs.cz/item/CS_URS_2026_01/997013501"/>
    <hyperlink ref="F134" r:id="rId9" display="https://podminky.urs.cz/item/CS_URS_2026_01/997013509"/>
    <hyperlink ref="F138" r:id="rId10" display="https://podminky.urs.cz/item/CS_URS_2026_01/997013609"/>
    <hyperlink ref="F142" r:id="rId11" display="https://podminky.urs.cz/item/CS_URS_2026_01/998018002"/>
    <hyperlink ref="F147" r:id="rId12" display="https://podminky.urs.cz/item/CS_URS_2026_01/762511284"/>
    <hyperlink ref="F151" r:id="rId13" display="https://podminky.urs.cz/item/CS_URS_2026_01/762595001"/>
    <hyperlink ref="F154" r:id="rId14" display="https://podminky.urs.cz/item/CS_URS_2026_01/998762122"/>
    <hyperlink ref="F158" r:id="rId15" display="https://podminky.urs.cz/item/CS_URS_2026_01/766660001"/>
    <hyperlink ref="F163" r:id="rId16" display="https://podminky.urs.cz/item/CS_URS_2026_01/998766122"/>
    <hyperlink ref="F167" r:id="rId17" display="https://podminky.urs.cz/item/CS_URS_2026_01/775511800"/>
    <hyperlink ref="F171" r:id="rId18" display="https://podminky.urs.cz/item/CS_URS_2026_01/776991821"/>
    <hyperlink ref="F175" r:id="rId19" display="https://podminky.urs.cz/item/CS_URS_2026_01/776201812"/>
    <hyperlink ref="F178" r:id="rId20" display="https://podminky.urs.cz/item/CS_URS_2026_01/776241111"/>
    <hyperlink ref="F184" r:id="rId21" display="https://podminky.urs.cz/item/CS_URS_2026_01/776411111"/>
    <hyperlink ref="F191" r:id="rId22" display="https://podminky.urs.cz/item/CS_URS_2026_01/776421312"/>
    <hyperlink ref="F196" r:id="rId23" display="https://podminky.urs.cz/item/CS_URS_2026_01/998776122"/>
    <hyperlink ref="F200" r:id="rId24" display="https://podminky.urs.cz/item/CS_URS_2026_01/784111013"/>
    <hyperlink ref="F204" r:id="rId25" display="https://podminky.urs.cz/item/CS_URS_2026_01/784121003"/>
    <hyperlink ref="F207" r:id="rId26" display="https://podminky.urs.cz/item/CS_URS_2026_01/784121013"/>
    <hyperlink ref="F210" r:id="rId27" display="https://podminky.urs.cz/item/CS_URS_2026_01/784181103"/>
    <hyperlink ref="F213" r:id="rId28" display="https://podminky.urs.cz/item/CS_URS_2026_01/784221103"/>
    <hyperlink ref="F216" r:id="rId29" display="https://podminky.urs.cz/item/CS_URS_2026_01/784221151"/>
    <hyperlink ref="F220" r:id="rId30" display="https://podminky.urs.cz/item/CS_URS_2026_01/786612200"/>
    <hyperlink ref="F227" r:id="rId31" display="https://podminky.urs.cz/item/CS_URS_2026_01/9987861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1015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ROUND((SUM(BE99:BE766)),  2)</f>
        <v>0</v>
      </c>
      <c r="G33" s="41"/>
      <c r="H33" s="41"/>
      <c r="I33" s="151">
        <v>0.20999999999999999</v>
      </c>
      <c r="J33" s="150">
        <f>ROUND(((SUM(BE99:BE766))*I33),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ROUND((SUM(BF99:BF766)),  2)</f>
        <v>0</v>
      </c>
      <c r="G34" s="41"/>
      <c r="H34" s="41"/>
      <c r="I34" s="151">
        <v>0.12</v>
      </c>
      <c r="J34" s="150">
        <f>ROUND(((SUM(BF99:BF766))*I34),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ROUND((SUM(BG99:BG766)),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ROUND((SUM(BH99:BH766)),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ROUND((SUM(BI99:BI766)),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SO-07.1 - Výtah a přístup do tělocvičny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Jakub Vilingr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</v>
      </c>
      <c r="E60" s="171"/>
      <c r="F60" s="171"/>
      <c r="G60" s="171"/>
      <c r="H60" s="171"/>
      <c r="I60" s="171"/>
      <c r="J60" s="172">
        <f>J100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1016</v>
      </c>
      <c r="E61" s="177"/>
      <c r="F61" s="177"/>
      <c r="G61" s="177"/>
      <c r="H61" s="177"/>
      <c r="I61" s="177"/>
      <c r="J61" s="178">
        <f>J101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1017</v>
      </c>
      <c r="E62" s="177"/>
      <c r="F62" s="177"/>
      <c r="G62" s="177"/>
      <c r="H62" s="177"/>
      <c r="I62" s="177"/>
      <c r="J62" s="178">
        <f>J195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172</v>
      </c>
      <c r="E63" s="177"/>
      <c r="F63" s="177"/>
      <c r="G63" s="177"/>
      <c r="H63" s="177"/>
      <c r="I63" s="177"/>
      <c r="J63" s="178">
        <f>J254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1018</v>
      </c>
      <c r="E64" s="177"/>
      <c r="F64" s="177"/>
      <c r="G64" s="177"/>
      <c r="H64" s="177"/>
      <c r="I64" s="177"/>
      <c r="J64" s="178">
        <f>J309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1019</v>
      </c>
      <c r="E65" s="177"/>
      <c r="F65" s="177"/>
      <c r="G65" s="177"/>
      <c r="H65" s="177"/>
      <c r="I65" s="177"/>
      <c r="J65" s="178">
        <f>J319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173</v>
      </c>
      <c r="E66" s="177"/>
      <c r="F66" s="177"/>
      <c r="G66" s="177"/>
      <c r="H66" s="177"/>
      <c r="I66" s="177"/>
      <c r="J66" s="178">
        <f>J341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174</v>
      </c>
      <c r="E67" s="177"/>
      <c r="F67" s="177"/>
      <c r="G67" s="177"/>
      <c r="H67" s="177"/>
      <c r="I67" s="177"/>
      <c r="J67" s="178">
        <f>J437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1020</v>
      </c>
      <c r="E68" s="177"/>
      <c r="F68" s="177"/>
      <c r="G68" s="177"/>
      <c r="H68" s="177"/>
      <c r="I68" s="177"/>
      <c r="J68" s="178">
        <f>J563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176</v>
      </c>
      <c r="E69" s="177"/>
      <c r="F69" s="177"/>
      <c r="G69" s="177"/>
      <c r="H69" s="177"/>
      <c r="I69" s="177"/>
      <c r="J69" s="178">
        <f>J580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177</v>
      </c>
      <c r="E70" s="171"/>
      <c r="F70" s="171"/>
      <c r="G70" s="171"/>
      <c r="H70" s="171"/>
      <c r="I70" s="171"/>
      <c r="J70" s="172">
        <f>J584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1021</v>
      </c>
      <c r="E71" s="177"/>
      <c r="F71" s="177"/>
      <c r="G71" s="177"/>
      <c r="H71" s="177"/>
      <c r="I71" s="177"/>
      <c r="J71" s="178">
        <f>J585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1022</v>
      </c>
      <c r="E72" s="177"/>
      <c r="F72" s="177"/>
      <c r="G72" s="177"/>
      <c r="H72" s="177"/>
      <c r="I72" s="177"/>
      <c r="J72" s="178">
        <f>J594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1023</v>
      </c>
      <c r="E73" s="177"/>
      <c r="F73" s="177"/>
      <c r="G73" s="177"/>
      <c r="H73" s="177"/>
      <c r="I73" s="177"/>
      <c r="J73" s="178">
        <f>J608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1024</v>
      </c>
      <c r="E74" s="177"/>
      <c r="F74" s="177"/>
      <c r="G74" s="177"/>
      <c r="H74" s="177"/>
      <c r="I74" s="177"/>
      <c r="J74" s="178">
        <f>J617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183</v>
      </c>
      <c r="E75" s="177"/>
      <c r="F75" s="177"/>
      <c r="G75" s="177"/>
      <c r="H75" s="177"/>
      <c r="I75" s="177"/>
      <c r="J75" s="178">
        <f>J623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184</v>
      </c>
      <c r="E76" s="177"/>
      <c r="F76" s="177"/>
      <c r="G76" s="177"/>
      <c r="H76" s="177"/>
      <c r="I76" s="177"/>
      <c r="J76" s="178">
        <f>J641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187</v>
      </c>
      <c r="E77" s="177"/>
      <c r="F77" s="177"/>
      <c r="G77" s="177"/>
      <c r="H77" s="177"/>
      <c r="I77" s="177"/>
      <c r="J77" s="178">
        <f>J644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1025</v>
      </c>
      <c r="E78" s="177"/>
      <c r="F78" s="177"/>
      <c r="G78" s="177"/>
      <c r="H78" s="177"/>
      <c r="I78" s="177"/>
      <c r="J78" s="178">
        <f>J746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9" customFormat="1" ht="24.96" customHeight="1">
      <c r="A79" s="9"/>
      <c r="B79" s="168"/>
      <c r="C79" s="169"/>
      <c r="D79" s="170" t="s">
        <v>1026</v>
      </c>
      <c r="E79" s="171"/>
      <c r="F79" s="171"/>
      <c r="G79" s="171"/>
      <c r="H79" s="171"/>
      <c r="I79" s="171"/>
      <c r="J79" s="172">
        <f>J758</f>
        <v>0</v>
      </c>
      <c r="K79" s="169"/>
      <c r="L79" s="173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2" customFormat="1" ht="21.84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5" s="2" customFormat="1" ht="6.96" customHeight="1">
      <c r="A85" s="41"/>
      <c r="B85" s="64"/>
      <c r="C85" s="65"/>
      <c r="D85" s="65"/>
      <c r="E85" s="65"/>
      <c r="F85" s="65"/>
      <c r="G85" s="65"/>
      <c r="H85" s="65"/>
      <c r="I85" s="65"/>
      <c r="J85" s="65"/>
      <c r="K85" s="65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24.96" customHeight="1">
      <c r="A86" s="41"/>
      <c r="B86" s="42"/>
      <c r="C86" s="26" t="s">
        <v>122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16</v>
      </c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163" t="str">
        <f>E7</f>
        <v>ZŠ a MŠ Okružní 1580/57, Aš - stavební úpravy</v>
      </c>
      <c r="F89" s="35"/>
      <c r="G89" s="35"/>
      <c r="H89" s="35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114</v>
      </c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72" t="str">
        <f>E9</f>
        <v>SO-07.1 - Výtah a přístup do tělocvičny</v>
      </c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21</v>
      </c>
      <c r="D93" s="43"/>
      <c r="E93" s="43"/>
      <c r="F93" s="30" t="str">
        <f>F12</f>
        <v>Aš</v>
      </c>
      <c r="G93" s="43"/>
      <c r="H93" s="43"/>
      <c r="I93" s="35" t="s">
        <v>23</v>
      </c>
      <c r="J93" s="75" t="str">
        <f>IF(J12="","",J12)</f>
        <v>29. 1. 2026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25.65" customHeight="1">
      <c r="A95" s="41"/>
      <c r="B95" s="42"/>
      <c r="C95" s="35" t="s">
        <v>25</v>
      </c>
      <c r="D95" s="43"/>
      <c r="E95" s="43"/>
      <c r="F95" s="30" t="str">
        <f>E15</f>
        <v>Město Aš</v>
      </c>
      <c r="G95" s="43"/>
      <c r="H95" s="43"/>
      <c r="I95" s="35" t="s">
        <v>32</v>
      </c>
      <c r="J95" s="39" t="str">
        <f>E21</f>
        <v>AVZ, Ing. Arch Václav Zůna</v>
      </c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30</v>
      </c>
      <c r="D96" s="43"/>
      <c r="E96" s="43"/>
      <c r="F96" s="30" t="str">
        <f>IF(E18="","",E18)</f>
        <v>Vyplň údaj</v>
      </c>
      <c r="G96" s="43"/>
      <c r="H96" s="43"/>
      <c r="I96" s="35" t="s">
        <v>36</v>
      </c>
      <c r="J96" s="39" t="str">
        <f>E24</f>
        <v>Jakub Vilingr</v>
      </c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11" customFormat="1" ht="29.28" customHeight="1">
      <c r="A98" s="180"/>
      <c r="B98" s="181"/>
      <c r="C98" s="182" t="s">
        <v>123</v>
      </c>
      <c r="D98" s="183" t="s">
        <v>60</v>
      </c>
      <c r="E98" s="183" t="s">
        <v>56</v>
      </c>
      <c r="F98" s="183" t="s">
        <v>57</v>
      </c>
      <c r="G98" s="183" t="s">
        <v>124</v>
      </c>
      <c r="H98" s="183" t="s">
        <v>125</v>
      </c>
      <c r="I98" s="183" t="s">
        <v>126</v>
      </c>
      <c r="J98" s="183" t="s">
        <v>118</v>
      </c>
      <c r="K98" s="184" t="s">
        <v>127</v>
      </c>
      <c r="L98" s="185"/>
      <c r="M98" s="95" t="s">
        <v>19</v>
      </c>
      <c r="N98" s="96" t="s">
        <v>45</v>
      </c>
      <c r="O98" s="96" t="s">
        <v>128</v>
      </c>
      <c r="P98" s="96" t="s">
        <v>129</v>
      </c>
      <c r="Q98" s="96" t="s">
        <v>130</v>
      </c>
      <c r="R98" s="96" t="s">
        <v>131</v>
      </c>
      <c r="S98" s="96" t="s">
        <v>132</v>
      </c>
      <c r="T98" s="97" t="s">
        <v>133</v>
      </c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</row>
    <row r="99" s="2" customFormat="1" ht="22.8" customHeight="1">
      <c r="A99" s="41"/>
      <c r="B99" s="42"/>
      <c r="C99" s="102" t="s">
        <v>134</v>
      </c>
      <c r="D99" s="43"/>
      <c r="E99" s="43"/>
      <c r="F99" s="43"/>
      <c r="G99" s="43"/>
      <c r="H99" s="43"/>
      <c r="I99" s="43"/>
      <c r="J99" s="186">
        <f>BK99</f>
        <v>0</v>
      </c>
      <c r="K99" s="43"/>
      <c r="L99" s="47"/>
      <c r="M99" s="98"/>
      <c r="N99" s="187"/>
      <c r="O99" s="99"/>
      <c r="P99" s="188">
        <f>P100+P584+P758</f>
        <v>0</v>
      </c>
      <c r="Q99" s="99"/>
      <c r="R99" s="188">
        <f>R100+R584+R758</f>
        <v>34.862471459999995</v>
      </c>
      <c r="S99" s="99"/>
      <c r="T99" s="189">
        <f>T100+T584+T758</f>
        <v>19.329545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74</v>
      </c>
      <c r="AU99" s="20" t="s">
        <v>119</v>
      </c>
      <c r="BK99" s="190">
        <f>BK100+BK584+BK758</f>
        <v>0</v>
      </c>
    </row>
    <row r="100" s="12" customFormat="1" ht="25.92" customHeight="1">
      <c r="A100" s="12"/>
      <c r="B100" s="191"/>
      <c r="C100" s="192"/>
      <c r="D100" s="193" t="s">
        <v>74</v>
      </c>
      <c r="E100" s="194" t="s">
        <v>191</v>
      </c>
      <c r="F100" s="194" t="s">
        <v>192</v>
      </c>
      <c r="G100" s="192"/>
      <c r="H100" s="192"/>
      <c r="I100" s="195"/>
      <c r="J100" s="196">
        <f>BK100</f>
        <v>0</v>
      </c>
      <c r="K100" s="192"/>
      <c r="L100" s="197"/>
      <c r="M100" s="198"/>
      <c r="N100" s="199"/>
      <c r="O100" s="199"/>
      <c r="P100" s="200">
        <f>P101+P195+P254+P309+P319+P341+P437+P563+P580</f>
        <v>0</v>
      </c>
      <c r="Q100" s="199"/>
      <c r="R100" s="200">
        <f>R101+R195+R254+R309+R319+R341+R437+R563+R580</f>
        <v>28.452296859999997</v>
      </c>
      <c r="S100" s="199"/>
      <c r="T100" s="201">
        <f>T101+T195+T254+T309+T319+T341+T437+T563+T580</f>
        <v>19.270738999999999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83</v>
      </c>
      <c r="AT100" s="203" t="s">
        <v>74</v>
      </c>
      <c r="AU100" s="203" t="s">
        <v>75</v>
      </c>
      <c r="AY100" s="202" t="s">
        <v>136</v>
      </c>
      <c r="BK100" s="204">
        <f>BK101+BK195+BK254+BK309+BK319+BK341+BK437+BK563+BK580</f>
        <v>0</v>
      </c>
    </row>
    <row r="101" s="12" customFormat="1" ht="22.8" customHeight="1">
      <c r="A101" s="12"/>
      <c r="B101" s="191"/>
      <c r="C101" s="192"/>
      <c r="D101" s="193" t="s">
        <v>74</v>
      </c>
      <c r="E101" s="205" t="s">
        <v>83</v>
      </c>
      <c r="F101" s="205" t="s">
        <v>1027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SUM(P102:P194)</f>
        <v>0</v>
      </c>
      <c r="Q101" s="199"/>
      <c r="R101" s="200">
        <f>SUM(R102:R194)</f>
        <v>0</v>
      </c>
      <c r="S101" s="199"/>
      <c r="T101" s="201">
        <f>SUM(T102:T194)</f>
        <v>0.38119999999999998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83</v>
      </c>
      <c r="AT101" s="203" t="s">
        <v>74</v>
      </c>
      <c r="AU101" s="203" t="s">
        <v>83</v>
      </c>
      <c r="AY101" s="202" t="s">
        <v>136</v>
      </c>
      <c r="BK101" s="204">
        <f>SUM(BK102:BK194)</f>
        <v>0</v>
      </c>
    </row>
    <row r="102" s="2" customFormat="1" ht="16.5" customHeight="1">
      <c r="A102" s="41"/>
      <c r="B102" s="42"/>
      <c r="C102" s="207" t="s">
        <v>83</v>
      </c>
      <c r="D102" s="207" t="s">
        <v>139</v>
      </c>
      <c r="E102" s="208" t="s">
        <v>1028</v>
      </c>
      <c r="F102" s="209" t="s">
        <v>1029</v>
      </c>
      <c r="G102" s="210" t="s">
        <v>305</v>
      </c>
      <c r="H102" s="211">
        <v>9.5299999999999994</v>
      </c>
      <c r="I102" s="212"/>
      <c r="J102" s="213">
        <f>ROUND(I102*H102,2)</f>
        <v>0</v>
      </c>
      <c r="K102" s="209" t="s">
        <v>197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0.040000000000000001</v>
      </c>
      <c r="T102" s="217">
        <f>S102*H102</f>
        <v>0.38119999999999998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139</v>
      </c>
      <c r="AU102" s="218" t="s">
        <v>85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1030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1031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85</v>
      </c>
    </row>
    <row r="104" s="2" customFormat="1">
      <c r="A104" s="41"/>
      <c r="B104" s="42"/>
      <c r="C104" s="43"/>
      <c r="D104" s="225" t="s">
        <v>146</v>
      </c>
      <c r="E104" s="43"/>
      <c r="F104" s="226" t="s">
        <v>1032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146</v>
      </c>
      <c r="AU104" s="20" t="s">
        <v>85</v>
      </c>
    </row>
    <row r="105" s="15" customFormat="1">
      <c r="A105" s="15"/>
      <c r="B105" s="254"/>
      <c r="C105" s="255"/>
      <c r="D105" s="220" t="s">
        <v>201</v>
      </c>
      <c r="E105" s="256" t="s">
        <v>19</v>
      </c>
      <c r="F105" s="257" t="s">
        <v>1033</v>
      </c>
      <c r="G105" s="255"/>
      <c r="H105" s="256" t="s">
        <v>19</v>
      </c>
      <c r="I105" s="258"/>
      <c r="J105" s="255"/>
      <c r="K105" s="255"/>
      <c r="L105" s="259"/>
      <c r="M105" s="260"/>
      <c r="N105" s="261"/>
      <c r="O105" s="261"/>
      <c r="P105" s="261"/>
      <c r="Q105" s="261"/>
      <c r="R105" s="261"/>
      <c r="S105" s="261"/>
      <c r="T105" s="262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3" t="s">
        <v>201</v>
      </c>
      <c r="AU105" s="263" t="s">
        <v>85</v>
      </c>
      <c r="AV105" s="15" t="s">
        <v>83</v>
      </c>
      <c r="AW105" s="15" t="s">
        <v>35</v>
      </c>
      <c r="AX105" s="15" t="s">
        <v>75</v>
      </c>
      <c r="AY105" s="263" t="s">
        <v>136</v>
      </c>
    </row>
    <row r="106" s="13" customFormat="1">
      <c r="A106" s="13"/>
      <c r="B106" s="232"/>
      <c r="C106" s="233"/>
      <c r="D106" s="220" t="s">
        <v>201</v>
      </c>
      <c r="E106" s="234" t="s">
        <v>19</v>
      </c>
      <c r="F106" s="235" t="s">
        <v>1034</v>
      </c>
      <c r="G106" s="233"/>
      <c r="H106" s="236">
        <v>5.0300000000000002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201</v>
      </c>
      <c r="AU106" s="242" t="s">
        <v>85</v>
      </c>
      <c r="AV106" s="13" t="s">
        <v>85</v>
      </c>
      <c r="AW106" s="13" t="s">
        <v>35</v>
      </c>
      <c r="AX106" s="13" t="s">
        <v>75</v>
      </c>
      <c r="AY106" s="242" t="s">
        <v>136</v>
      </c>
    </row>
    <row r="107" s="15" customFormat="1">
      <c r="A107" s="15"/>
      <c r="B107" s="254"/>
      <c r="C107" s="255"/>
      <c r="D107" s="220" t="s">
        <v>201</v>
      </c>
      <c r="E107" s="256" t="s">
        <v>19</v>
      </c>
      <c r="F107" s="257" t="s">
        <v>1035</v>
      </c>
      <c r="G107" s="255"/>
      <c r="H107" s="256" t="s">
        <v>19</v>
      </c>
      <c r="I107" s="258"/>
      <c r="J107" s="255"/>
      <c r="K107" s="255"/>
      <c r="L107" s="259"/>
      <c r="M107" s="260"/>
      <c r="N107" s="261"/>
      <c r="O107" s="261"/>
      <c r="P107" s="261"/>
      <c r="Q107" s="261"/>
      <c r="R107" s="261"/>
      <c r="S107" s="261"/>
      <c r="T107" s="262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3" t="s">
        <v>201</v>
      </c>
      <c r="AU107" s="263" t="s">
        <v>85</v>
      </c>
      <c r="AV107" s="15" t="s">
        <v>83</v>
      </c>
      <c r="AW107" s="15" t="s">
        <v>35</v>
      </c>
      <c r="AX107" s="15" t="s">
        <v>75</v>
      </c>
      <c r="AY107" s="263" t="s">
        <v>136</v>
      </c>
    </row>
    <row r="108" s="13" customFormat="1">
      <c r="A108" s="13"/>
      <c r="B108" s="232"/>
      <c r="C108" s="233"/>
      <c r="D108" s="220" t="s">
        <v>201</v>
      </c>
      <c r="E108" s="234" t="s">
        <v>19</v>
      </c>
      <c r="F108" s="235" t="s">
        <v>1036</v>
      </c>
      <c r="G108" s="233"/>
      <c r="H108" s="236">
        <v>4.5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201</v>
      </c>
      <c r="AU108" s="242" t="s">
        <v>85</v>
      </c>
      <c r="AV108" s="13" t="s">
        <v>85</v>
      </c>
      <c r="AW108" s="13" t="s">
        <v>35</v>
      </c>
      <c r="AX108" s="13" t="s">
        <v>75</v>
      </c>
      <c r="AY108" s="242" t="s">
        <v>136</v>
      </c>
    </row>
    <row r="109" s="14" customFormat="1">
      <c r="A109" s="14"/>
      <c r="B109" s="243"/>
      <c r="C109" s="244"/>
      <c r="D109" s="220" t="s">
        <v>201</v>
      </c>
      <c r="E109" s="245" t="s">
        <v>19</v>
      </c>
      <c r="F109" s="246" t="s">
        <v>205</v>
      </c>
      <c r="G109" s="244"/>
      <c r="H109" s="247">
        <v>9.5300000000000011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201</v>
      </c>
      <c r="AU109" s="253" t="s">
        <v>85</v>
      </c>
      <c r="AV109" s="14" t="s">
        <v>163</v>
      </c>
      <c r="AW109" s="14" t="s">
        <v>35</v>
      </c>
      <c r="AX109" s="14" t="s">
        <v>83</v>
      </c>
      <c r="AY109" s="253" t="s">
        <v>136</v>
      </c>
    </row>
    <row r="110" s="2" customFormat="1" ht="16.5" customHeight="1">
      <c r="A110" s="41"/>
      <c r="B110" s="42"/>
      <c r="C110" s="207" t="s">
        <v>85</v>
      </c>
      <c r="D110" s="207" t="s">
        <v>139</v>
      </c>
      <c r="E110" s="208" t="s">
        <v>1037</v>
      </c>
      <c r="F110" s="209" t="s">
        <v>1038</v>
      </c>
      <c r="G110" s="210" t="s">
        <v>222</v>
      </c>
      <c r="H110" s="211">
        <v>27.186</v>
      </c>
      <c r="I110" s="212"/>
      <c r="J110" s="213">
        <f>ROUND(I110*H110,2)</f>
        <v>0</v>
      </c>
      <c r="K110" s="209" t="s">
        <v>197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163</v>
      </c>
      <c r="AT110" s="218" t="s">
        <v>139</v>
      </c>
      <c r="AU110" s="218" t="s">
        <v>85</v>
      </c>
      <c r="AY110" s="20" t="s">
        <v>136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163</v>
      </c>
      <c r="BM110" s="218" t="s">
        <v>1039</v>
      </c>
    </row>
    <row r="111" s="2" customFormat="1">
      <c r="A111" s="41"/>
      <c r="B111" s="42"/>
      <c r="C111" s="43"/>
      <c r="D111" s="220" t="s">
        <v>145</v>
      </c>
      <c r="E111" s="43"/>
      <c r="F111" s="221" t="s">
        <v>1040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145</v>
      </c>
      <c r="AU111" s="20" t="s">
        <v>85</v>
      </c>
    </row>
    <row r="112" s="2" customFormat="1">
      <c r="A112" s="41"/>
      <c r="B112" s="42"/>
      <c r="C112" s="43"/>
      <c r="D112" s="225" t="s">
        <v>146</v>
      </c>
      <c r="E112" s="43"/>
      <c r="F112" s="226" t="s">
        <v>1041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146</v>
      </c>
      <c r="AU112" s="20" t="s">
        <v>85</v>
      </c>
    </row>
    <row r="113" s="15" customFormat="1">
      <c r="A113" s="15"/>
      <c r="B113" s="254"/>
      <c r="C113" s="255"/>
      <c r="D113" s="220" t="s">
        <v>201</v>
      </c>
      <c r="E113" s="256" t="s">
        <v>19</v>
      </c>
      <c r="F113" s="257" t="s">
        <v>1042</v>
      </c>
      <c r="G113" s="255"/>
      <c r="H113" s="256" t="s">
        <v>19</v>
      </c>
      <c r="I113" s="258"/>
      <c r="J113" s="255"/>
      <c r="K113" s="255"/>
      <c r="L113" s="259"/>
      <c r="M113" s="260"/>
      <c r="N113" s="261"/>
      <c r="O113" s="261"/>
      <c r="P113" s="261"/>
      <c r="Q113" s="261"/>
      <c r="R113" s="261"/>
      <c r="S113" s="261"/>
      <c r="T113" s="262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3" t="s">
        <v>201</v>
      </c>
      <c r="AU113" s="263" t="s">
        <v>85</v>
      </c>
      <c r="AV113" s="15" t="s">
        <v>83</v>
      </c>
      <c r="AW113" s="15" t="s">
        <v>35</v>
      </c>
      <c r="AX113" s="15" t="s">
        <v>75</v>
      </c>
      <c r="AY113" s="263" t="s">
        <v>136</v>
      </c>
    </row>
    <row r="114" s="13" customFormat="1">
      <c r="A114" s="13"/>
      <c r="B114" s="232"/>
      <c r="C114" s="233"/>
      <c r="D114" s="220" t="s">
        <v>201</v>
      </c>
      <c r="E114" s="234" t="s">
        <v>19</v>
      </c>
      <c r="F114" s="235" t="s">
        <v>1043</v>
      </c>
      <c r="G114" s="233"/>
      <c r="H114" s="236">
        <v>15.255000000000001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201</v>
      </c>
      <c r="AU114" s="242" t="s">
        <v>85</v>
      </c>
      <c r="AV114" s="13" t="s">
        <v>85</v>
      </c>
      <c r="AW114" s="13" t="s">
        <v>35</v>
      </c>
      <c r="AX114" s="13" t="s">
        <v>75</v>
      </c>
      <c r="AY114" s="242" t="s">
        <v>136</v>
      </c>
    </row>
    <row r="115" s="13" customFormat="1">
      <c r="A115" s="13"/>
      <c r="B115" s="232"/>
      <c r="C115" s="233"/>
      <c r="D115" s="220" t="s">
        <v>201</v>
      </c>
      <c r="E115" s="234" t="s">
        <v>19</v>
      </c>
      <c r="F115" s="235" t="s">
        <v>1044</v>
      </c>
      <c r="G115" s="233"/>
      <c r="H115" s="236">
        <v>2.931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201</v>
      </c>
      <c r="AU115" s="242" t="s">
        <v>85</v>
      </c>
      <c r="AV115" s="13" t="s">
        <v>85</v>
      </c>
      <c r="AW115" s="13" t="s">
        <v>35</v>
      </c>
      <c r="AX115" s="13" t="s">
        <v>75</v>
      </c>
      <c r="AY115" s="242" t="s">
        <v>136</v>
      </c>
    </row>
    <row r="116" s="15" customFormat="1">
      <c r="A116" s="15"/>
      <c r="B116" s="254"/>
      <c r="C116" s="255"/>
      <c r="D116" s="220" t="s">
        <v>201</v>
      </c>
      <c r="E116" s="256" t="s">
        <v>19</v>
      </c>
      <c r="F116" s="257" t="s">
        <v>1045</v>
      </c>
      <c r="G116" s="255"/>
      <c r="H116" s="256" t="s">
        <v>19</v>
      </c>
      <c r="I116" s="258"/>
      <c r="J116" s="255"/>
      <c r="K116" s="255"/>
      <c r="L116" s="259"/>
      <c r="M116" s="260"/>
      <c r="N116" s="261"/>
      <c r="O116" s="261"/>
      <c r="P116" s="261"/>
      <c r="Q116" s="261"/>
      <c r="R116" s="261"/>
      <c r="S116" s="261"/>
      <c r="T116" s="262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3" t="s">
        <v>201</v>
      </c>
      <c r="AU116" s="263" t="s">
        <v>85</v>
      </c>
      <c r="AV116" s="15" t="s">
        <v>83</v>
      </c>
      <c r="AW116" s="15" t="s">
        <v>35</v>
      </c>
      <c r="AX116" s="15" t="s">
        <v>75</v>
      </c>
      <c r="AY116" s="263" t="s">
        <v>136</v>
      </c>
    </row>
    <row r="117" s="13" customFormat="1">
      <c r="A117" s="13"/>
      <c r="B117" s="232"/>
      <c r="C117" s="233"/>
      <c r="D117" s="220" t="s">
        <v>201</v>
      </c>
      <c r="E117" s="234" t="s">
        <v>19</v>
      </c>
      <c r="F117" s="235" t="s">
        <v>1046</v>
      </c>
      <c r="G117" s="233"/>
      <c r="H117" s="236">
        <v>9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201</v>
      </c>
      <c r="AU117" s="242" t="s">
        <v>85</v>
      </c>
      <c r="AV117" s="13" t="s">
        <v>85</v>
      </c>
      <c r="AW117" s="13" t="s">
        <v>35</v>
      </c>
      <c r="AX117" s="13" t="s">
        <v>75</v>
      </c>
      <c r="AY117" s="242" t="s">
        <v>136</v>
      </c>
    </row>
    <row r="118" s="14" customFormat="1">
      <c r="A118" s="14"/>
      <c r="B118" s="243"/>
      <c r="C118" s="244"/>
      <c r="D118" s="220" t="s">
        <v>201</v>
      </c>
      <c r="E118" s="245" t="s">
        <v>19</v>
      </c>
      <c r="F118" s="246" t="s">
        <v>205</v>
      </c>
      <c r="G118" s="244"/>
      <c r="H118" s="247">
        <v>27.186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201</v>
      </c>
      <c r="AU118" s="253" t="s">
        <v>85</v>
      </c>
      <c r="AV118" s="14" t="s">
        <v>163</v>
      </c>
      <c r="AW118" s="14" t="s">
        <v>35</v>
      </c>
      <c r="AX118" s="14" t="s">
        <v>83</v>
      </c>
      <c r="AY118" s="253" t="s">
        <v>136</v>
      </c>
    </row>
    <row r="119" s="2" customFormat="1" ht="24.15" customHeight="1">
      <c r="A119" s="41"/>
      <c r="B119" s="42"/>
      <c r="C119" s="207" t="s">
        <v>155</v>
      </c>
      <c r="D119" s="207" t="s">
        <v>139</v>
      </c>
      <c r="E119" s="208" t="s">
        <v>1047</v>
      </c>
      <c r="F119" s="209" t="s">
        <v>1048</v>
      </c>
      <c r="G119" s="210" t="s">
        <v>196</v>
      </c>
      <c r="H119" s="211">
        <v>1.819</v>
      </c>
      <c r="I119" s="212"/>
      <c r="J119" s="213">
        <f>ROUND(I119*H119,2)</f>
        <v>0</v>
      </c>
      <c r="K119" s="209" t="s">
        <v>197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139</v>
      </c>
      <c r="AU119" s="218" t="s">
        <v>85</v>
      </c>
      <c r="AY119" s="20" t="s">
        <v>136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1049</v>
      </c>
    </row>
    <row r="120" s="2" customFormat="1">
      <c r="A120" s="41"/>
      <c r="B120" s="42"/>
      <c r="C120" s="43"/>
      <c r="D120" s="220" t="s">
        <v>145</v>
      </c>
      <c r="E120" s="43"/>
      <c r="F120" s="221" t="s">
        <v>1050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145</v>
      </c>
      <c r="AU120" s="20" t="s">
        <v>85</v>
      </c>
    </row>
    <row r="121" s="2" customFormat="1">
      <c r="A121" s="41"/>
      <c r="B121" s="42"/>
      <c r="C121" s="43"/>
      <c r="D121" s="225" t="s">
        <v>146</v>
      </c>
      <c r="E121" s="43"/>
      <c r="F121" s="226" t="s">
        <v>1051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146</v>
      </c>
      <c r="AU121" s="20" t="s">
        <v>85</v>
      </c>
    </row>
    <row r="122" s="15" customFormat="1">
      <c r="A122" s="15"/>
      <c r="B122" s="254"/>
      <c r="C122" s="255"/>
      <c r="D122" s="220" t="s">
        <v>201</v>
      </c>
      <c r="E122" s="256" t="s">
        <v>19</v>
      </c>
      <c r="F122" s="257" t="s">
        <v>1042</v>
      </c>
      <c r="G122" s="255"/>
      <c r="H122" s="256" t="s">
        <v>19</v>
      </c>
      <c r="I122" s="258"/>
      <c r="J122" s="255"/>
      <c r="K122" s="255"/>
      <c r="L122" s="259"/>
      <c r="M122" s="260"/>
      <c r="N122" s="261"/>
      <c r="O122" s="261"/>
      <c r="P122" s="261"/>
      <c r="Q122" s="261"/>
      <c r="R122" s="261"/>
      <c r="S122" s="261"/>
      <c r="T122" s="26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3" t="s">
        <v>201</v>
      </c>
      <c r="AU122" s="263" t="s">
        <v>85</v>
      </c>
      <c r="AV122" s="15" t="s">
        <v>83</v>
      </c>
      <c r="AW122" s="15" t="s">
        <v>35</v>
      </c>
      <c r="AX122" s="15" t="s">
        <v>75</v>
      </c>
      <c r="AY122" s="263" t="s">
        <v>136</v>
      </c>
    </row>
    <row r="123" s="13" customFormat="1">
      <c r="A123" s="13"/>
      <c r="B123" s="232"/>
      <c r="C123" s="233"/>
      <c r="D123" s="220" t="s">
        <v>201</v>
      </c>
      <c r="E123" s="234" t="s">
        <v>19</v>
      </c>
      <c r="F123" s="235" t="s">
        <v>1052</v>
      </c>
      <c r="G123" s="233"/>
      <c r="H123" s="236">
        <v>1.526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201</v>
      </c>
      <c r="AU123" s="242" t="s">
        <v>85</v>
      </c>
      <c r="AV123" s="13" t="s">
        <v>85</v>
      </c>
      <c r="AW123" s="13" t="s">
        <v>35</v>
      </c>
      <c r="AX123" s="13" t="s">
        <v>75</v>
      </c>
      <c r="AY123" s="242" t="s">
        <v>136</v>
      </c>
    </row>
    <row r="124" s="13" customFormat="1">
      <c r="A124" s="13"/>
      <c r="B124" s="232"/>
      <c r="C124" s="233"/>
      <c r="D124" s="220" t="s">
        <v>201</v>
      </c>
      <c r="E124" s="234" t="s">
        <v>19</v>
      </c>
      <c r="F124" s="235" t="s">
        <v>1053</v>
      </c>
      <c r="G124" s="233"/>
      <c r="H124" s="236">
        <v>0.29299999999999998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201</v>
      </c>
      <c r="AU124" s="242" t="s">
        <v>85</v>
      </c>
      <c r="AV124" s="13" t="s">
        <v>85</v>
      </c>
      <c r="AW124" s="13" t="s">
        <v>35</v>
      </c>
      <c r="AX124" s="13" t="s">
        <v>75</v>
      </c>
      <c r="AY124" s="242" t="s">
        <v>136</v>
      </c>
    </row>
    <row r="125" s="14" customFormat="1">
      <c r="A125" s="14"/>
      <c r="B125" s="243"/>
      <c r="C125" s="244"/>
      <c r="D125" s="220" t="s">
        <v>201</v>
      </c>
      <c r="E125" s="245" t="s">
        <v>19</v>
      </c>
      <c r="F125" s="246" t="s">
        <v>205</v>
      </c>
      <c r="G125" s="244"/>
      <c r="H125" s="247">
        <v>1.819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201</v>
      </c>
      <c r="AU125" s="253" t="s">
        <v>85</v>
      </c>
      <c r="AV125" s="14" t="s">
        <v>163</v>
      </c>
      <c r="AW125" s="14" t="s">
        <v>35</v>
      </c>
      <c r="AX125" s="14" t="s">
        <v>83</v>
      </c>
      <c r="AY125" s="253" t="s">
        <v>136</v>
      </c>
    </row>
    <row r="126" s="2" customFormat="1" ht="24.15" customHeight="1">
      <c r="A126" s="41"/>
      <c r="B126" s="42"/>
      <c r="C126" s="207" t="s">
        <v>163</v>
      </c>
      <c r="D126" s="207" t="s">
        <v>139</v>
      </c>
      <c r="E126" s="208" t="s">
        <v>1054</v>
      </c>
      <c r="F126" s="209" t="s">
        <v>1055</v>
      </c>
      <c r="G126" s="210" t="s">
        <v>196</v>
      </c>
      <c r="H126" s="211">
        <v>14.85</v>
      </c>
      <c r="I126" s="212"/>
      <c r="J126" s="213">
        <f>ROUND(I126*H126,2)</f>
        <v>0</v>
      </c>
      <c r="K126" s="209" t="s">
        <v>197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139</v>
      </c>
      <c r="AU126" s="218" t="s">
        <v>85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1056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1057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85</v>
      </c>
    </row>
    <row r="128" s="2" customFormat="1">
      <c r="A128" s="41"/>
      <c r="B128" s="42"/>
      <c r="C128" s="43"/>
      <c r="D128" s="225" t="s">
        <v>146</v>
      </c>
      <c r="E128" s="43"/>
      <c r="F128" s="226" t="s">
        <v>1058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146</v>
      </c>
      <c r="AU128" s="20" t="s">
        <v>85</v>
      </c>
    </row>
    <row r="129" s="15" customFormat="1">
      <c r="A129" s="15"/>
      <c r="B129" s="254"/>
      <c r="C129" s="255"/>
      <c r="D129" s="220" t="s">
        <v>201</v>
      </c>
      <c r="E129" s="256" t="s">
        <v>19</v>
      </c>
      <c r="F129" s="257" t="s">
        <v>1045</v>
      </c>
      <c r="G129" s="255"/>
      <c r="H129" s="256" t="s">
        <v>19</v>
      </c>
      <c r="I129" s="258"/>
      <c r="J129" s="255"/>
      <c r="K129" s="255"/>
      <c r="L129" s="259"/>
      <c r="M129" s="260"/>
      <c r="N129" s="261"/>
      <c r="O129" s="261"/>
      <c r="P129" s="261"/>
      <c r="Q129" s="261"/>
      <c r="R129" s="261"/>
      <c r="S129" s="261"/>
      <c r="T129" s="26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3" t="s">
        <v>201</v>
      </c>
      <c r="AU129" s="263" t="s">
        <v>85</v>
      </c>
      <c r="AV129" s="15" t="s">
        <v>83</v>
      </c>
      <c r="AW129" s="15" t="s">
        <v>35</v>
      </c>
      <c r="AX129" s="15" t="s">
        <v>75</v>
      </c>
      <c r="AY129" s="263" t="s">
        <v>136</v>
      </c>
    </row>
    <row r="130" s="13" customFormat="1">
      <c r="A130" s="13"/>
      <c r="B130" s="232"/>
      <c r="C130" s="233"/>
      <c r="D130" s="220" t="s">
        <v>201</v>
      </c>
      <c r="E130" s="234" t="s">
        <v>19</v>
      </c>
      <c r="F130" s="235" t="s">
        <v>1059</v>
      </c>
      <c r="G130" s="233"/>
      <c r="H130" s="236">
        <v>14.85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201</v>
      </c>
      <c r="AU130" s="242" t="s">
        <v>85</v>
      </c>
      <c r="AV130" s="13" t="s">
        <v>85</v>
      </c>
      <c r="AW130" s="13" t="s">
        <v>35</v>
      </c>
      <c r="AX130" s="13" t="s">
        <v>83</v>
      </c>
      <c r="AY130" s="242" t="s">
        <v>136</v>
      </c>
    </row>
    <row r="131" s="2" customFormat="1" ht="37.8" customHeight="1">
      <c r="A131" s="41"/>
      <c r="B131" s="42"/>
      <c r="C131" s="207" t="s">
        <v>135</v>
      </c>
      <c r="D131" s="207" t="s">
        <v>139</v>
      </c>
      <c r="E131" s="208" t="s">
        <v>1060</v>
      </c>
      <c r="F131" s="209" t="s">
        <v>1061</v>
      </c>
      <c r="G131" s="210" t="s">
        <v>196</v>
      </c>
      <c r="H131" s="211">
        <v>5.4370000000000003</v>
      </c>
      <c r="I131" s="212"/>
      <c r="J131" s="213">
        <f>ROUND(I131*H131,2)</f>
        <v>0</v>
      </c>
      <c r="K131" s="209" t="s">
        <v>197</v>
      </c>
      <c r="L131" s="47"/>
      <c r="M131" s="214" t="s">
        <v>19</v>
      </c>
      <c r="N131" s="215" t="s">
        <v>46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163</v>
      </c>
      <c r="AT131" s="218" t="s">
        <v>139</v>
      </c>
      <c r="AU131" s="218" t="s">
        <v>85</v>
      </c>
      <c r="AY131" s="20" t="s">
        <v>136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163</v>
      </c>
      <c r="BM131" s="218" t="s">
        <v>1062</v>
      </c>
    </row>
    <row r="132" s="2" customFormat="1">
      <c r="A132" s="41"/>
      <c r="B132" s="42"/>
      <c r="C132" s="43"/>
      <c r="D132" s="220" t="s">
        <v>145</v>
      </c>
      <c r="E132" s="43"/>
      <c r="F132" s="221" t="s">
        <v>1063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145</v>
      </c>
      <c r="AU132" s="20" t="s">
        <v>85</v>
      </c>
    </row>
    <row r="133" s="2" customFormat="1">
      <c r="A133" s="41"/>
      <c r="B133" s="42"/>
      <c r="C133" s="43"/>
      <c r="D133" s="225" t="s">
        <v>146</v>
      </c>
      <c r="E133" s="43"/>
      <c r="F133" s="226" t="s">
        <v>1064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146</v>
      </c>
      <c r="AU133" s="20" t="s">
        <v>85</v>
      </c>
    </row>
    <row r="134" s="15" customFormat="1">
      <c r="A134" s="15"/>
      <c r="B134" s="254"/>
      <c r="C134" s="255"/>
      <c r="D134" s="220" t="s">
        <v>201</v>
      </c>
      <c r="E134" s="256" t="s">
        <v>19</v>
      </c>
      <c r="F134" s="257" t="s">
        <v>1065</v>
      </c>
      <c r="G134" s="255"/>
      <c r="H134" s="256" t="s">
        <v>19</v>
      </c>
      <c r="I134" s="258"/>
      <c r="J134" s="255"/>
      <c r="K134" s="255"/>
      <c r="L134" s="259"/>
      <c r="M134" s="260"/>
      <c r="N134" s="261"/>
      <c r="O134" s="261"/>
      <c r="P134" s="261"/>
      <c r="Q134" s="261"/>
      <c r="R134" s="261"/>
      <c r="S134" s="261"/>
      <c r="T134" s="26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3" t="s">
        <v>201</v>
      </c>
      <c r="AU134" s="263" t="s">
        <v>85</v>
      </c>
      <c r="AV134" s="15" t="s">
        <v>83</v>
      </c>
      <c r="AW134" s="15" t="s">
        <v>35</v>
      </c>
      <c r="AX134" s="15" t="s">
        <v>75</v>
      </c>
      <c r="AY134" s="263" t="s">
        <v>136</v>
      </c>
    </row>
    <row r="135" s="15" customFormat="1">
      <c r="A135" s="15"/>
      <c r="B135" s="254"/>
      <c r="C135" s="255"/>
      <c r="D135" s="220" t="s">
        <v>201</v>
      </c>
      <c r="E135" s="256" t="s">
        <v>19</v>
      </c>
      <c r="F135" s="257" t="s">
        <v>1042</v>
      </c>
      <c r="G135" s="255"/>
      <c r="H135" s="256" t="s">
        <v>19</v>
      </c>
      <c r="I135" s="258"/>
      <c r="J135" s="255"/>
      <c r="K135" s="255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201</v>
      </c>
      <c r="AU135" s="263" t="s">
        <v>85</v>
      </c>
      <c r="AV135" s="15" t="s">
        <v>83</v>
      </c>
      <c r="AW135" s="15" t="s">
        <v>35</v>
      </c>
      <c r="AX135" s="15" t="s">
        <v>75</v>
      </c>
      <c r="AY135" s="263" t="s">
        <v>136</v>
      </c>
    </row>
    <row r="136" s="13" customFormat="1">
      <c r="A136" s="13"/>
      <c r="B136" s="232"/>
      <c r="C136" s="233"/>
      <c r="D136" s="220" t="s">
        <v>201</v>
      </c>
      <c r="E136" s="234" t="s">
        <v>19</v>
      </c>
      <c r="F136" s="235" t="s">
        <v>1066</v>
      </c>
      <c r="G136" s="233"/>
      <c r="H136" s="236">
        <v>3.0510000000000002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201</v>
      </c>
      <c r="AU136" s="242" t="s">
        <v>85</v>
      </c>
      <c r="AV136" s="13" t="s">
        <v>85</v>
      </c>
      <c r="AW136" s="13" t="s">
        <v>35</v>
      </c>
      <c r="AX136" s="13" t="s">
        <v>75</v>
      </c>
      <c r="AY136" s="242" t="s">
        <v>136</v>
      </c>
    </row>
    <row r="137" s="13" customFormat="1">
      <c r="A137" s="13"/>
      <c r="B137" s="232"/>
      <c r="C137" s="233"/>
      <c r="D137" s="220" t="s">
        <v>201</v>
      </c>
      <c r="E137" s="234" t="s">
        <v>19</v>
      </c>
      <c r="F137" s="235" t="s">
        <v>1067</v>
      </c>
      <c r="G137" s="233"/>
      <c r="H137" s="236">
        <v>0.58599999999999997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201</v>
      </c>
      <c r="AU137" s="242" t="s">
        <v>85</v>
      </c>
      <c r="AV137" s="13" t="s">
        <v>85</v>
      </c>
      <c r="AW137" s="13" t="s">
        <v>35</v>
      </c>
      <c r="AX137" s="13" t="s">
        <v>75</v>
      </c>
      <c r="AY137" s="242" t="s">
        <v>136</v>
      </c>
    </row>
    <row r="138" s="15" customFormat="1">
      <c r="A138" s="15"/>
      <c r="B138" s="254"/>
      <c r="C138" s="255"/>
      <c r="D138" s="220" t="s">
        <v>201</v>
      </c>
      <c r="E138" s="256" t="s">
        <v>19</v>
      </c>
      <c r="F138" s="257" t="s">
        <v>1045</v>
      </c>
      <c r="G138" s="255"/>
      <c r="H138" s="256" t="s">
        <v>19</v>
      </c>
      <c r="I138" s="258"/>
      <c r="J138" s="255"/>
      <c r="K138" s="255"/>
      <c r="L138" s="259"/>
      <c r="M138" s="260"/>
      <c r="N138" s="261"/>
      <c r="O138" s="261"/>
      <c r="P138" s="261"/>
      <c r="Q138" s="261"/>
      <c r="R138" s="261"/>
      <c r="S138" s="261"/>
      <c r="T138" s="26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3" t="s">
        <v>201</v>
      </c>
      <c r="AU138" s="263" t="s">
        <v>85</v>
      </c>
      <c r="AV138" s="15" t="s">
        <v>83</v>
      </c>
      <c r="AW138" s="15" t="s">
        <v>35</v>
      </c>
      <c r="AX138" s="15" t="s">
        <v>75</v>
      </c>
      <c r="AY138" s="263" t="s">
        <v>136</v>
      </c>
    </row>
    <row r="139" s="13" customFormat="1">
      <c r="A139" s="13"/>
      <c r="B139" s="232"/>
      <c r="C139" s="233"/>
      <c r="D139" s="220" t="s">
        <v>201</v>
      </c>
      <c r="E139" s="234" t="s">
        <v>19</v>
      </c>
      <c r="F139" s="235" t="s">
        <v>1068</v>
      </c>
      <c r="G139" s="233"/>
      <c r="H139" s="236">
        <v>1.8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201</v>
      </c>
      <c r="AU139" s="242" t="s">
        <v>85</v>
      </c>
      <c r="AV139" s="13" t="s">
        <v>85</v>
      </c>
      <c r="AW139" s="13" t="s">
        <v>35</v>
      </c>
      <c r="AX139" s="13" t="s">
        <v>75</v>
      </c>
      <c r="AY139" s="242" t="s">
        <v>136</v>
      </c>
    </row>
    <row r="140" s="14" customFormat="1">
      <c r="A140" s="14"/>
      <c r="B140" s="243"/>
      <c r="C140" s="244"/>
      <c r="D140" s="220" t="s">
        <v>201</v>
      </c>
      <c r="E140" s="245" t="s">
        <v>19</v>
      </c>
      <c r="F140" s="246" t="s">
        <v>205</v>
      </c>
      <c r="G140" s="244"/>
      <c r="H140" s="247">
        <v>5.4370000000000003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201</v>
      </c>
      <c r="AU140" s="253" t="s">
        <v>85</v>
      </c>
      <c r="AV140" s="14" t="s">
        <v>163</v>
      </c>
      <c r="AW140" s="14" t="s">
        <v>35</v>
      </c>
      <c r="AX140" s="14" t="s">
        <v>83</v>
      </c>
      <c r="AY140" s="253" t="s">
        <v>136</v>
      </c>
    </row>
    <row r="141" s="2" customFormat="1" ht="37.8" customHeight="1">
      <c r="A141" s="41"/>
      <c r="B141" s="42"/>
      <c r="C141" s="207" t="s">
        <v>233</v>
      </c>
      <c r="D141" s="207" t="s">
        <v>139</v>
      </c>
      <c r="E141" s="208" t="s">
        <v>1069</v>
      </c>
      <c r="F141" s="209" t="s">
        <v>1070</v>
      </c>
      <c r="G141" s="210" t="s">
        <v>196</v>
      </c>
      <c r="H141" s="211">
        <v>10.997999999999999</v>
      </c>
      <c r="I141" s="212"/>
      <c r="J141" s="213">
        <f>ROUND(I141*H141,2)</f>
        <v>0</v>
      </c>
      <c r="K141" s="209" t="s">
        <v>197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163</v>
      </c>
      <c r="AT141" s="218" t="s">
        <v>139</v>
      </c>
      <c r="AU141" s="218" t="s">
        <v>85</v>
      </c>
      <c r="AY141" s="20" t="s">
        <v>136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1071</v>
      </c>
    </row>
    <row r="142" s="2" customFormat="1">
      <c r="A142" s="41"/>
      <c r="B142" s="42"/>
      <c r="C142" s="43"/>
      <c r="D142" s="220" t="s">
        <v>145</v>
      </c>
      <c r="E142" s="43"/>
      <c r="F142" s="221" t="s">
        <v>1072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145</v>
      </c>
      <c r="AU142" s="20" t="s">
        <v>85</v>
      </c>
    </row>
    <row r="143" s="2" customFormat="1">
      <c r="A143" s="41"/>
      <c r="B143" s="42"/>
      <c r="C143" s="43"/>
      <c r="D143" s="225" t="s">
        <v>146</v>
      </c>
      <c r="E143" s="43"/>
      <c r="F143" s="226" t="s">
        <v>1073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146</v>
      </c>
      <c r="AU143" s="20" t="s">
        <v>85</v>
      </c>
    </row>
    <row r="144" s="15" customFormat="1">
      <c r="A144" s="15"/>
      <c r="B144" s="254"/>
      <c r="C144" s="255"/>
      <c r="D144" s="220" t="s">
        <v>201</v>
      </c>
      <c r="E144" s="256" t="s">
        <v>19</v>
      </c>
      <c r="F144" s="257" t="s">
        <v>1074</v>
      </c>
      <c r="G144" s="255"/>
      <c r="H144" s="256" t="s">
        <v>19</v>
      </c>
      <c r="I144" s="258"/>
      <c r="J144" s="255"/>
      <c r="K144" s="255"/>
      <c r="L144" s="259"/>
      <c r="M144" s="260"/>
      <c r="N144" s="261"/>
      <c r="O144" s="261"/>
      <c r="P144" s="261"/>
      <c r="Q144" s="261"/>
      <c r="R144" s="261"/>
      <c r="S144" s="261"/>
      <c r="T144" s="26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3" t="s">
        <v>201</v>
      </c>
      <c r="AU144" s="263" t="s">
        <v>85</v>
      </c>
      <c r="AV144" s="15" t="s">
        <v>83</v>
      </c>
      <c r="AW144" s="15" t="s">
        <v>35</v>
      </c>
      <c r="AX144" s="15" t="s">
        <v>75</v>
      </c>
      <c r="AY144" s="263" t="s">
        <v>136</v>
      </c>
    </row>
    <row r="145" s="13" customFormat="1">
      <c r="A145" s="13"/>
      <c r="B145" s="232"/>
      <c r="C145" s="233"/>
      <c r="D145" s="220" t="s">
        <v>201</v>
      </c>
      <c r="E145" s="234" t="s">
        <v>19</v>
      </c>
      <c r="F145" s="235" t="s">
        <v>1075</v>
      </c>
      <c r="G145" s="233"/>
      <c r="H145" s="236">
        <v>16.739999999999998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201</v>
      </c>
      <c r="AU145" s="242" t="s">
        <v>85</v>
      </c>
      <c r="AV145" s="13" t="s">
        <v>85</v>
      </c>
      <c r="AW145" s="13" t="s">
        <v>35</v>
      </c>
      <c r="AX145" s="13" t="s">
        <v>75</v>
      </c>
      <c r="AY145" s="242" t="s">
        <v>136</v>
      </c>
    </row>
    <row r="146" s="15" customFormat="1">
      <c r="A146" s="15"/>
      <c r="B146" s="254"/>
      <c r="C146" s="255"/>
      <c r="D146" s="220" t="s">
        <v>201</v>
      </c>
      <c r="E146" s="256" t="s">
        <v>19</v>
      </c>
      <c r="F146" s="257" t="s">
        <v>1076</v>
      </c>
      <c r="G146" s="255"/>
      <c r="H146" s="256" t="s">
        <v>19</v>
      </c>
      <c r="I146" s="258"/>
      <c r="J146" s="255"/>
      <c r="K146" s="255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201</v>
      </c>
      <c r="AU146" s="263" t="s">
        <v>85</v>
      </c>
      <c r="AV146" s="15" t="s">
        <v>83</v>
      </c>
      <c r="AW146" s="15" t="s">
        <v>35</v>
      </c>
      <c r="AX146" s="15" t="s">
        <v>75</v>
      </c>
      <c r="AY146" s="263" t="s">
        <v>136</v>
      </c>
    </row>
    <row r="147" s="13" customFormat="1">
      <c r="A147" s="13"/>
      <c r="B147" s="232"/>
      <c r="C147" s="233"/>
      <c r="D147" s="220" t="s">
        <v>201</v>
      </c>
      <c r="E147" s="234" t="s">
        <v>19</v>
      </c>
      <c r="F147" s="235" t="s">
        <v>1077</v>
      </c>
      <c r="G147" s="233"/>
      <c r="H147" s="236">
        <v>-5.742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201</v>
      </c>
      <c r="AU147" s="242" t="s">
        <v>85</v>
      </c>
      <c r="AV147" s="13" t="s">
        <v>85</v>
      </c>
      <c r="AW147" s="13" t="s">
        <v>35</v>
      </c>
      <c r="AX147" s="13" t="s">
        <v>75</v>
      </c>
      <c r="AY147" s="242" t="s">
        <v>136</v>
      </c>
    </row>
    <row r="148" s="14" customFormat="1">
      <c r="A148" s="14"/>
      <c r="B148" s="243"/>
      <c r="C148" s="244"/>
      <c r="D148" s="220" t="s">
        <v>201</v>
      </c>
      <c r="E148" s="245" t="s">
        <v>19</v>
      </c>
      <c r="F148" s="246" t="s">
        <v>205</v>
      </c>
      <c r="G148" s="244"/>
      <c r="H148" s="247">
        <v>10.997999999999998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201</v>
      </c>
      <c r="AU148" s="253" t="s">
        <v>85</v>
      </c>
      <c r="AV148" s="14" t="s">
        <v>163</v>
      </c>
      <c r="AW148" s="14" t="s">
        <v>35</v>
      </c>
      <c r="AX148" s="14" t="s">
        <v>83</v>
      </c>
      <c r="AY148" s="253" t="s">
        <v>136</v>
      </c>
    </row>
    <row r="149" s="2" customFormat="1" ht="37.8" customHeight="1">
      <c r="A149" s="41"/>
      <c r="B149" s="42"/>
      <c r="C149" s="207" t="s">
        <v>246</v>
      </c>
      <c r="D149" s="207" t="s">
        <v>139</v>
      </c>
      <c r="E149" s="208" t="s">
        <v>1078</v>
      </c>
      <c r="F149" s="209" t="s">
        <v>1079</v>
      </c>
      <c r="G149" s="210" t="s">
        <v>196</v>
      </c>
      <c r="H149" s="211">
        <v>186.96600000000001</v>
      </c>
      <c r="I149" s="212"/>
      <c r="J149" s="213">
        <f>ROUND(I149*H149,2)</f>
        <v>0</v>
      </c>
      <c r="K149" s="209" t="s">
        <v>197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163</v>
      </c>
      <c r="AT149" s="218" t="s">
        <v>139</v>
      </c>
      <c r="AU149" s="218" t="s">
        <v>85</v>
      </c>
      <c r="AY149" s="20" t="s">
        <v>136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1080</v>
      </c>
    </row>
    <row r="150" s="2" customFormat="1">
      <c r="A150" s="41"/>
      <c r="B150" s="42"/>
      <c r="C150" s="43"/>
      <c r="D150" s="220" t="s">
        <v>145</v>
      </c>
      <c r="E150" s="43"/>
      <c r="F150" s="221" t="s">
        <v>1081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145</v>
      </c>
      <c r="AU150" s="20" t="s">
        <v>85</v>
      </c>
    </row>
    <row r="151" s="2" customFormat="1">
      <c r="A151" s="41"/>
      <c r="B151" s="42"/>
      <c r="C151" s="43"/>
      <c r="D151" s="225" t="s">
        <v>146</v>
      </c>
      <c r="E151" s="43"/>
      <c r="F151" s="226" t="s">
        <v>1082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146</v>
      </c>
      <c r="AU151" s="20" t="s">
        <v>85</v>
      </c>
    </row>
    <row r="152" s="15" customFormat="1">
      <c r="A152" s="15"/>
      <c r="B152" s="254"/>
      <c r="C152" s="255"/>
      <c r="D152" s="220" t="s">
        <v>201</v>
      </c>
      <c r="E152" s="256" t="s">
        <v>19</v>
      </c>
      <c r="F152" s="257" t="s">
        <v>1074</v>
      </c>
      <c r="G152" s="255"/>
      <c r="H152" s="256" t="s">
        <v>19</v>
      </c>
      <c r="I152" s="258"/>
      <c r="J152" s="255"/>
      <c r="K152" s="255"/>
      <c r="L152" s="259"/>
      <c r="M152" s="260"/>
      <c r="N152" s="261"/>
      <c r="O152" s="261"/>
      <c r="P152" s="261"/>
      <c r="Q152" s="261"/>
      <c r="R152" s="261"/>
      <c r="S152" s="261"/>
      <c r="T152" s="26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3" t="s">
        <v>201</v>
      </c>
      <c r="AU152" s="263" t="s">
        <v>85</v>
      </c>
      <c r="AV152" s="15" t="s">
        <v>83</v>
      </c>
      <c r="AW152" s="15" t="s">
        <v>35</v>
      </c>
      <c r="AX152" s="15" t="s">
        <v>75</v>
      </c>
      <c r="AY152" s="263" t="s">
        <v>136</v>
      </c>
    </row>
    <row r="153" s="13" customFormat="1">
      <c r="A153" s="13"/>
      <c r="B153" s="232"/>
      <c r="C153" s="233"/>
      <c r="D153" s="220" t="s">
        <v>201</v>
      </c>
      <c r="E153" s="234" t="s">
        <v>19</v>
      </c>
      <c r="F153" s="235" t="s">
        <v>1075</v>
      </c>
      <c r="G153" s="233"/>
      <c r="H153" s="236">
        <v>16.739999999999998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201</v>
      </c>
      <c r="AU153" s="242" t="s">
        <v>85</v>
      </c>
      <c r="AV153" s="13" t="s">
        <v>85</v>
      </c>
      <c r="AW153" s="13" t="s">
        <v>35</v>
      </c>
      <c r="AX153" s="13" t="s">
        <v>75</v>
      </c>
      <c r="AY153" s="242" t="s">
        <v>136</v>
      </c>
    </row>
    <row r="154" s="15" customFormat="1">
      <c r="A154" s="15"/>
      <c r="B154" s="254"/>
      <c r="C154" s="255"/>
      <c r="D154" s="220" t="s">
        <v>201</v>
      </c>
      <c r="E154" s="256" t="s">
        <v>19</v>
      </c>
      <c r="F154" s="257" t="s">
        <v>1076</v>
      </c>
      <c r="G154" s="255"/>
      <c r="H154" s="256" t="s">
        <v>19</v>
      </c>
      <c r="I154" s="258"/>
      <c r="J154" s="255"/>
      <c r="K154" s="255"/>
      <c r="L154" s="259"/>
      <c r="M154" s="260"/>
      <c r="N154" s="261"/>
      <c r="O154" s="261"/>
      <c r="P154" s="261"/>
      <c r="Q154" s="261"/>
      <c r="R154" s="261"/>
      <c r="S154" s="261"/>
      <c r="T154" s="26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3" t="s">
        <v>201</v>
      </c>
      <c r="AU154" s="263" t="s">
        <v>85</v>
      </c>
      <c r="AV154" s="15" t="s">
        <v>83</v>
      </c>
      <c r="AW154" s="15" t="s">
        <v>35</v>
      </c>
      <c r="AX154" s="15" t="s">
        <v>75</v>
      </c>
      <c r="AY154" s="263" t="s">
        <v>136</v>
      </c>
    </row>
    <row r="155" s="13" customFormat="1">
      <c r="A155" s="13"/>
      <c r="B155" s="232"/>
      <c r="C155" s="233"/>
      <c r="D155" s="220" t="s">
        <v>201</v>
      </c>
      <c r="E155" s="234" t="s">
        <v>19</v>
      </c>
      <c r="F155" s="235" t="s">
        <v>1077</v>
      </c>
      <c r="G155" s="233"/>
      <c r="H155" s="236">
        <v>-5.742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201</v>
      </c>
      <c r="AU155" s="242" t="s">
        <v>85</v>
      </c>
      <c r="AV155" s="13" t="s">
        <v>85</v>
      </c>
      <c r="AW155" s="13" t="s">
        <v>35</v>
      </c>
      <c r="AX155" s="13" t="s">
        <v>75</v>
      </c>
      <c r="AY155" s="242" t="s">
        <v>136</v>
      </c>
    </row>
    <row r="156" s="14" customFormat="1">
      <c r="A156" s="14"/>
      <c r="B156" s="243"/>
      <c r="C156" s="244"/>
      <c r="D156" s="220" t="s">
        <v>201</v>
      </c>
      <c r="E156" s="245" t="s">
        <v>19</v>
      </c>
      <c r="F156" s="246" t="s">
        <v>205</v>
      </c>
      <c r="G156" s="244"/>
      <c r="H156" s="247">
        <v>10.997999999999998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201</v>
      </c>
      <c r="AU156" s="253" t="s">
        <v>85</v>
      </c>
      <c r="AV156" s="14" t="s">
        <v>163</v>
      </c>
      <c r="AW156" s="14" t="s">
        <v>35</v>
      </c>
      <c r="AX156" s="14" t="s">
        <v>83</v>
      </c>
      <c r="AY156" s="253" t="s">
        <v>136</v>
      </c>
    </row>
    <row r="157" s="13" customFormat="1">
      <c r="A157" s="13"/>
      <c r="B157" s="232"/>
      <c r="C157" s="233"/>
      <c r="D157" s="220" t="s">
        <v>201</v>
      </c>
      <c r="E157" s="233"/>
      <c r="F157" s="235" t="s">
        <v>1083</v>
      </c>
      <c r="G157" s="233"/>
      <c r="H157" s="236">
        <v>186.96600000000001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201</v>
      </c>
      <c r="AU157" s="242" t="s">
        <v>85</v>
      </c>
      <c r="AV157" s="13" t="s">
        <v>85</v>
      </c>
      <c r="AW157" s="13" t="s">
        <v>4</v>
      </c>
      <c r="AX157" s="13" t="s">
        <v>83</v>
      </c>
      <c r="AY157" s="242" t="s">
        <v>136</v>
      </c>
    </row>
    <row r="158" s="2" customFormat="1" ht="24.15" customHeight="1">
      <c r="A158" s="41"/>
      <c r="B158" s="42"/>
      <c r="C158" s="207" t="s">
        <v>255</v>
      </c>
      <c r="D158" s="207" t="s">
        <v>139</v>
      </c>
      <c r="E158" s="208" t="s">
        <v>1084</v>
      </c>
      <c r="F158" s="209" t="s">
        <v>1085</v>
      </c>
      <c r="G158" s="210" t="s">
        <v>214</v>
      </c>
      <c r="H158" s="211">
        <v>19.795999999999999</v>
      </c>
      <c r="I158" s="212"/>
      <c r="J158" s="213">
        <f>ROUND(I158*H158,2)</f>
        <v>0</v>
      </c>
      <c r="K158" s="209" t="s">
        <v>197</v>
      </c>
      <c r="L158" s="47"/>
      <c r="M158" s="214" t="s">
        <v>19</v>
      </c>
      <c r="N158" s="215" t="s">
        <v>46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163</v>
      </c>
      <c r="AT158" s="218" t="s">
        <v>139</v>
      </c>
      <c r="AU158" s="218" t="s">
        <v>85</v>
      </c>
      <c r="AY158" s="20" t="s">
        <v>136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1086</v>
      </c>
    </row>
    <row r="159" s="2" customFormat="1">
      <c r="A159" s="41"/>
      <c r="B159" s="42"/>
      <c r="C159" s="43"/>
      <c r="D159" s="220" t="s">
        <v>145</v>
      </c>
      <c r="E159" s="43"/>
      <c r="F159" s="221" t="s">
        <v>1087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145</v>
      </c>
      <c r="AU159" s="20" t="s">
        <v>85</v>
      </c>
    </row>
    <row r="160" s="2" customFormat="1">
      <c r="A160" s="41"/>
      <c r="B160" s="42"/>
      <c r="C160" s="43"/>
      <c r="D160" s="225" t="s">
        <v>146</v>
      </c>
      <c r="E160" s="43"/>
      <c r="F160" s="226" t="s">
        <v>1088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146</v>
      </c>
      <c r="AU160" s="20" t="s">
        <v>85</v>
      </c>
    </row>
    <row r="161" s="15" customFormat="1">
      <c r="A161" s="15"/>
      <c r="B161" s="254"/>
      <c r="C161" s="255"/>
      <c r="D161" s="220" t="s">
        <v>201</v>
      </c>
      <c r="E161" s="256" t="s">
        <v>19</v>
      </c>
      <c r="F161" s="257" t="s">
        <v>1074</v>
      </c>
      <c r="G161" s="255"/>
      <c r="H161" s="256" t="s">
        <v>19</v>
      </c>
      <c r="I161" s="258"/>
      <c r="J161" s="255"/>
      <c r="K161" s="255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201</v>
      </c>
      <c r="AU161" s="263" t="s">
        <v>85</v>
      </c>
      <c r="AV161" s="15" t="s">
        <v>83</v>
      </c>
      <c r="AW161" s="15" t="s">
        <v>35</v>
      </c>
      <c r="AX161" s="15" t="s">
        <v>75</v>
      </c>
      <c r="AY161" s="263" t="s">
        <v>136</v>
      </c>
    </row>
    <row r="162" s="13" customFormat="1">
      <c r="A162" s="13"/>
      <c r="B162" s="232"/>
      <c r="C162" s="233"/>
      <c r="D162" s="220" t="s">
        <v>201</v>
      </c>
      <c r="E162" s="234" t="s">
        <v>19</v>
      </c>
      <c r="F162" s="235" t="s">
        <v>1075</v>
      </c>
      <c r="G162" s="233"/>
      <c r="H162" s="236">
        <v>16.739999999999998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201</v>
      </c>
      <c r="AU162" s="242" t="s">
        <v>85</v>
      </c>
      <c r="AV162" s="13" t="s">
        <v>85</v>
      </c>
      <c r="AW162" s="13" t="s">
        <v>35</v>
      </c>
      <c r="AX162" s="13" t="s">
        <v>75</v>
      </c>
      <c r="AY162" s="242" t="s">
        <v>136</v>
      </c>
    </row>
    <row r="163" s="15" customFormat="1">
      <c r="A163" s="15"/>
      <c r="B163" s="254"/>
      <c r="C163" s="255"/>
      <c r="D163" s="220" t="s">
        <v>201</v>
      </c>
      <c r="E163" s="256" t="s">
        <v>19</v>
      </c>
      <c r="F163" s="257" t="s">
        <v>1076</v>
      </c>
      <c r="G163" s="255"/>
      <c r="H163" s="256" t="s">
        <v>19</v>
      </c>
      <c r="I163" s="258"/>
      <c r="J163" s="255"/>
      <c r="K163" s="255"/>
      <c r="L163" s="259"/>
      <c r="M163" s="260"/>
      <c r="N163" s="261"/>
      <c r="O163" s="261"/>
      <c r="P163" s="261"/>
      <c r="Q163" s="261"/>
      <c r="R163" s="261"/>
      <c r="S163" s="261"/>
      <c r="T163" s="26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3" t="s">
        <v>201</v>
      </c>
      <c r="AU163" s="263" t="s">
        <v>85</v>
      </c>
      <c r="AV163" s="15" t="s">
        <v>83</v>
      </c>
      <c r="AW163" s="15" t="s">
        <v>35</v>
      </c>
      <c r="AX163" s="15" t="s">
        <v>75</v>
      </c>
      <c r="AY163" s="263" t="s">
        <v>136</v>
      </c>
    </row>
    <row r="164" s="13" customFormat="1">
      <c r="A164" s="13"/>
      <c r="B164" s="232"/>
      <c r="C164" s="233"/>
      <c r="D164" s="220" t="s">
        <v>201</v>
      </c>
      <c r="E164" s="234" t="s">
        <v>19</v>
      </c>
      <c r="F164" s="235" t="s">
        <v>1077</v>
      </c>
      <c r="G164" s="233"/>
      <c r="H164" s="236">
        <v>-5.742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201</v>
      </c>
      <c r="AU164" s="242" t="s">
        <v>85</v>
      </c>
      <c r="AV164" s="13" t="s">
        <v>85</v>
      </c>
      <c r="AW164" s="13" t="s">
        <v>35</v>
      </c>
      <c r="AX164" s="13" t="s">
        <v>75</v>
      </c>
      <c r="AY164" s="242" t="s">
        <v>136</v>
      </c>
    </row>
    <row r="165" s="14" customFormat="1">
      <c r="A165" s="14"/>
      <c r="B165" s="243"/>
      <c r="C165" s="244"/>
      <c r="D165" s="220" t="s">
        <v>201</v>
      </c>
      <c r="E165" s="245" t="s">
        <v>19</v>
      </c>
      <c r="F165" s="246" t="s">
        <v>205</v>
      </c>
      <c r="G165" s="244"/>
      <c r="H165" s="247">
        <v>10.997999999999998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201</v>
      </c>
      <c r="AU165" s="253" t="s">
        <v>85</v>
      </c>
      <c r="AV165" s="14" t="s">
        <v>163</v>
      </c>
      <c r="AW165" s="14" t="s">
        <v>35</v>
      </c>
      <c r="AX165" s="14" t="s">
        <v>83</v>
      </c>
      <c r="AY165" s="253" t="s">
        <v>136</v>
      </c>
    </row>
    <row r="166" s="13" customFormat="1">
      <c r="A166" s="13"/>
      <c r="B166" s="232"/>
      <c r="C166" s="233"/>
      <c r="D166" s="220" t="s">
        <v>201</v>
      </c>
      <c r="E166" s="233"/>
      <c r="F166" s="235" t="s">
        <v>1089</v>
      </c>
      <c r="G166" s="233"/>
      <c r="H166" s="236">
        <v>19.795999999999999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201</v>
      </c>
      <c r="AU166" s="242" t="s">
        <v>85</v>
      </c>
      <c r="AV166" s="13" t="s">
        <v>85</v>
      </c>
      <c r="AW166" s="13" t="s">
        <v>4</v>
      </c>
      <c r="AX166" s="13" t="s">
        <v>83</v>
      </c>
      <c r="AY166" s="242" t="s">
        <v>136</v>
      </c>
    </row>
    <row r="167" s="2" customFormat="1" ht="16.5" customHeight="1">
      <c r="A167" s="41"/>
      <c r="B167" s="42"/>
      <c r="C167" s="207" t="s">
        <v>262</v>
      </c>
      <c r="D167" s="207" t="s">
        <v>139</v>
      </c>
      <c r="E167" s="208" t="s">
        <v>1090</v>
      </c>
      <c r="F167" s="209" t="s">
        <v>1091</v>
      </c>
      <c r="G167" s="210" t="s">
        <v>196</v>
      </c>
      <c r="H167" s="211">
        <v>5.4370000000000003</v>
      </c>
      <c r="I167" s="212"/>
      <c r="J167" s="213">
        <f>ROUND(I167*H167,2)</f>
        <v>0</v>
      </c>
      <c r="K167" s="209" t="s">
        <v>197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163</v>
      </c>
      <c r="AT167" s="218" t="s">
        <v>139</v>
      </c>
      <c r="AU167" s="218" t="s">
        <v>85</v>
      </c>
      <c r="AY167" s="20" t="s">
        <v>136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1092</v>
      </c>
    </row>
    <row r="168" s="2" customFormat="1">
      <c r="A168" s="41"/>
      <c r="B168" s="42"/>
      <c r="C168" s="43"/>
      <c r="D168" s="220" t="s">
        <v>145</v>
      </c>
      <c r="E168" s="43"/>
      <c r="F168" s="221" t="s">
        <v>1093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145</v>
      </c>
      <c r="AU168" s="20" t="s">
        <v>85</v>
      </c>
    </row>
    <row r="169" s="2" customFormat="1">
      <c r="A169" s="41"/>
      <c r="B169" s="42"/>
      <c r="C169" s="43"/>
      <c r="D169" s="225" t="s">
        <v>146</v>
      </c>
      <c r="E169" s="43"/>
      <c r="F169" s="226" t="s">
        <v>1094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146</v>
      </c>
      <c r="AU169" s="20" t="s">
        <v>85</v>
      </c>
    </row>
    <row r="170" s="15" customFormat="1">
      <c r="A170" s="15"/>
      <c r="B170" s="254"/>
      <c r="C170" s="255"/>
      <c r="D170" s="220" t="s">
        <v>201</v>
      </c>
      <c r="E170" s="256" t="s">
        <v>19</v>
      </c>
      <c r="F170" s="257" t="s">
        <v>1065</v>
      </c>
      <c r="G170" s="255"/>
      <c r="H170" s="256" t="s">
        <v>19</v>
      </c>
      <c r="I170" s="258"/>
      <c r="J170" s="255"/>
      <c r="K170" s="255"/>
      <c r="L170" s="259"/>
      <c r="M170" s="260"/>
      <c r="N170" s="261"/>
      <c r="O170" s="261"/>
      <c r="P170" s="261"/>
      <c r="Q170" s="261"/>
      <c r="R170" s="261"/>
      <c r="S170" s="261"/>
      <c r="T170" s="26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3" t="s">
        <v>201</v>
      </c>
      <c r="AU170" s="263" t="s">
        <v>85</v>
      </c>
      <c r="AV170" s="15" t="s">
        <v>83</v>
      </c>
      <c r="AW170" s="15" t="s">
        <v>35</v>
      </c>
      <c r="AX170" s="15" t="s">
        <v>75</v>
      </c>
      <c r="AY170" s="263" t="s">
        <v>136</v>
      </c>
    </row>
    <row r="171" s="15" customFormat="1">
      <c r="A171" s="15"/>
      <c r="B171" s="254"/>
      <c r="C171" s="255"/>
      <c r="D171" s="220" t="s">
        <v>201</v>
      </c>
      <c r="E171" s="256" t="s">
        <v>19</v>
      </c>
      <c r="F171" s="257" t="s">
        <v>1042</v>
      </c>
      <c r="G171" s="255"/>
      <c r="H171" s="256" t="s">
        <v>19</v>
      </c>
      <c r="I171" s="258"/>
      <c r="J171" s="255"/>
      <c r="K171" s="255"/>
      <c r="L171" s="259"/>
      <c r="M171" s="260"/>
      <c r="N171" s="261"/>
      <c r="O171" s="261"/>
      <c r="P171" s="261"/>
      <c r="Q171" s="261"/>
      <c r="R171" s="261"/>
      <c r="S171" s="261"/>
      <c r="T171" s="26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3" t="s">
        <v>201</v>
      </c>
      <c r="AU171" s="263" t="s">
        <v>85</v>
      </c>
      <c r="AV171" s="15" t="s">
        <v>83</v>
      </c>
      <c r="AW171" s="15" t="s">
        <v>35</v>
      </c>
      <c r="AX171" s="15" t="s">
        <v>75</v>
      </c>
      <c r="AY171" s="263" t="s">
        <v>136</v>
      </c>
    </row>
    <row r="172" s="13" customFormat="1">
      <c r="A172" s="13"/>
      <c r="B172" s="232"/>
      <c r="C172" s="233"/>
      <c r="D172" s="220" t="s">
        <v>201</v>
      </c>
      <c r="E172" s="234" t="s">
        <v>19</v>
      </c>
      <c r="F172" s="235" t="s">
        <v>1066</v>
      </c>
      <c r="G172" s="233"/>
      <c r="H172" s="236">
        <v>3.0510000000000002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201</v>
      </c>
      <c r="AU172" s="242" t="s">
        <v>85</v>
      </c>
      <c r="AV172" s="13" t="s">
        <v>85</v>
      </c>
      <c r="AW172" s="13" t="s">
        <v>35</v>
      </c>
      <c r="AX172" s="13" t="s">
        <v>75</v>
      </c>
      <c r="AY172" s="242" t="s">
        <v>136</v>
      </c>
    </row>
    <row r="173" s="13" customFormat="1">
      <c r="A173" s="13"/>
      <c r="B173" s="232"/>
      <c r="C173" s="233"/>
      <c r="D173" s="220" t="s">
        <v>201</v>
      </c>
      <c r="E173" s="234" t="s">
        <v>19</v>
      </c>
      <c r="F173" s="235" t="s">
        <v>1067</v>
      </c>
      <c r="G173" s="233"/>
      <c r="H173" s="236">
        <v>0.58599999999999997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201</v>
      </c>
      <c r="AU173" s="242" t="s">
        <v>85</v>
      </c>
      <c r="AV173" s="13" t="s">
        <v>85</v>
      </c>
      <c r="AW173" s="13" t="s">
        <v>35</v>
      </c>
      <c r="AX173" s="13" t="s">
        <v>75</v>
      </c>
      <c r="AY173" s="242" t="s">
        <v>136</v>
      </c>
    </row>
    <row r="174" s="15" customFormat="1">
      <c r="A174" s="15"/>
      <c r="B174" s="254"/>
      <c r="C174" s="255"/>
      <c r="D174" s="220" t="s">
        <v>201</v>
      </c>
      <c r="E174" s="256" t="s">
        <v>19</v>
      </c>
      <c r="F174" s="257" t="s">
        <v>1045</v>
      </c>
      <c r="G174" s="255"/>
      <c r="H174" s="256" t="s">
        <v>19</v>
      </c>
      <c r="I174" s="258"/>
      <c r="J174" s="255"/>
      <c r="K174" s="255"/>
      <c r="L174" s="259"/>
      <c r="M174" s="260"/>
      <c r="N174" s="261"/>
      <c r="O174" s="261"/>
      <c r="P174" s="261"/>
      <c r="Q174" s="261"/>
      <c r="R174" s="261"/>
      <c r="S174" s="261"/>
      <c r="T174" s="262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3" t="s">
        <v>201</v>
      </c>
      <c r="AU174" s="263" t="s">
        <v>85</v>
      </c>
      <c r="AV174" s="15" t="s">
        <v>83</v>
      </c>
      <c r="AW174" s="15" t="s">
        <v>35</v>
      </c>
      <c r="AX174" s="15" t="s">
        <v>75</v>
      </c>
      <c r="AY174" s="263" t="s">
        <v>136</v>
      </c>
    </row>
    <row r="175" s="13" customFormat="1">
      <c r="A175" s="13"/>
      <c r="B175" s="232"/>
      <c r="C175" s="233"/>
      <c r="D175" s="220" t="s">
        <v>201</v>
      </c>
      <c r="E175" s="234" t="s">
        <v>19</v>
      </c>
      <c r="F175" s="235" t="s">
        <v>1068</v>
      </c>
      <c r="G175" s="233"/>
      <c r="H175" s="236">
        <v>1.8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201</v>
      </c>
      <c r="AU175" s="242" t="s">
        <v>85</v>
      </c>
      <c r="AV175" s="13" t="s">
        <v>85</v>
      </c>
      <c r="AW175" s="13" t="s">
        <v>35</v>
      </c>
      <c r="AX175" s="13" t="s">
        <v>75</v>
      </c>
      <c r="AY175" s="242" t="s">
        <v>136</v>
      </c>
    </row>
    <row r="176" s="14" customFormat="1">
      <c r="A176" s="14"/>
      <c r="B176" s="243"/>
      <c r="C176" s="244"/>
      <c r="D176" s="220" t="s">
        <v>201</v>
      </c>
      <c r="E176" s="245" t="s">
        <v>19</v>
      </c>
      <c r="F176" s="246" t="s">
        <v>205</v>
      </c>
      <c r="G176" s="244"/>
      <c r="H176" s="247">
        <v>5.4370000000000003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201</v>
      </c>
      <c r="AU176" s="253" t="s">
        <v>85</v>
      </c>
      <c r="AV176" s="14" t="s">
        <v>163</v>
      </c>
      <c r="AW176" s="14" t="s">
        <v>35</v>
      </c>
      <c r="AX176" s="14" t="s">
        <v>83</v>
      </c>
      <c r="AY176" s="253" t="s">
        <v>136</v>
      </c>
    </row>
    <row r="177" s="2" customFormat="1" ht="24.15" customHeight="1">
      <c r="A177" s="41"/>
      <c r="B177" s="42"/>
      <c r="C177" s="207" t="s">
        <v>268</v>
      </c>
      <c r="D177" s="207" t="s">
        <v>139</v>
      </c>
      <c r="E177" s="208" t="s">
        <v>1095</v>
      </c>
      <c r="F177" s="209" t="s">
        <v>1096</v>
      </c>
      <c r="G177" s="210" t="s">
        <v>196</v>
      </c>
      <c r="H177" s="211">
        <v>5.742</v>
      </c>
      <c r="I177" s="212"/>
      <c r="J177" s="213">
        <f>ROUND(I177*H177,2)</f>
        <v>0</v>
      </c>
      <c r="K177" s="209" t="s">
        <v>197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163</v>
      </c>
      <c r="AT177" s="218" t="s">
        <v>139</v>
      </c>
      <c r="AU177" s="218" t="s">
        <v>85</v>
      </c>
      <c r="AY177" s="20" t="s">
        <v>136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1097</v>
      </c>
    </row>
    <row r="178" s="2" customFormat="1">
      <c r="A178" s="41"/>
      <c r="B178" s="42"/>
      <c r="C178" s="43"/>
      <c r="D178" s="220" t="s">
        <v>145</v>
      </c>
      <c r="E178" s="43"/>
      <c r="F178" s="221" t="s">
        <v>1098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145</v>
      </c>
      <c r="AU178" s="20" t="s">
        <v>85</v>
      </c>
    </row>
    <row r="179" s="2" customFormat="1">
      <c r="A179" s="41"/>
      <c r="B179" s="42"/>
      <c r="C179" s="43"/>
      <c r="D179" s="225" t="s">
        <v>146</v>
      </c>
      <c r="E179" s="43"/>
      <c r="F179" s="226" t="s">
        <v>1099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146</v>
      </c>
      <c r="AU179" s="20" t="s">
        <v>85</v>
      </c>
    </row>
    <row r="180" s="15" customFormat="1">
      <c r="A180" s="15"/>
      <c r="B180" s="254"/>
      <c r="C180" s="255"/>
      <c r="D180" s="220" t="s">
        <v>201</v>
      </c>
      <c r="E180" s="256" t="s">
        <v>19</v>
      </c>
      <c r="F180" s="257" t="s">
        <v>1045</v>
      </c>
      <c r="G180" s="255"/>
      <c r="H180" s="256" t="s">
        <v>19</v>
      </c>
      <c r="I180" s="258"/>
      <c r="J180" s="255"/>
      <c r="K180" s="255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201</v>
      </c>
      <c r="AU180" s="263" t="s">
        <v>85</v>
      </c>
      <c r="AV180" s="15" t="s">
        <v>83</v>
      </c>
      <c r="AW180" s="15" t="s">
        <v>35</v>
      </c>
      <c r="AX180" s="15" t="s">
        <v>75</v>
      </c>
      <c r="AY180" s="263" t="s">
        <v>136</v>
      </c>
    </row>
    <row r="181" s="15" customFormat="1">
      <c r="A181" s="15"/>
      <c r="B181" s="254"/>
      <c r="C181" s="255"/>
      <c r="D181" s="220" t="s">
        <v>201</v>
      </c>
      <c r="E181" s="256" t="s">
        <v>19</v>
      </c>
      <c r="F181" s="257" t="s">
        <v>1074</v>
      </c>
      <c r="G181" s="255"/>
      <c r="H181" s="256" t="s">
        <v>19</v>
      </c>
      <c r="I181" s="258"/>
      <c r="J181" s="255"/>
      <c r="K181" s="255"/>
      <c r="L181" s="259"/>
      <c r="M181" s="260"/>
      <c r="N181" s="261"/>
      <c r="O181" s="261"/>
      <c r="P181" s="261"/>
      <c r="Q181" s="261"/>
      <c r="R181" s="261"/>
      <c r="S181" s="261"/>
      <c r="T181" s="26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3" t="s">
        <v>201</v>
      </c>
      <c r="AU181" s="263" t="s">
        <v>85</v>
      </c>
      <c r="AV181" s="15" t="s">
        <v>83</v>
      </c>
      <c r="AW181" s="15" t="s">
        <v>35</v>
      </c>
      <c r="AX181" s="15" t="s">
        <v>75</v>
      </c>
      <c r="AY181" s="263" t="s">
        <v>136</v>
      </c>
    </row>
    <row r="182" s="13" customFormat="1">
      <c r="A182" s="13"/>
      <c r="B182" s="232"/>
      <c r="C182" s="233"/>
      <c r="D182" s="220" t="s">
        <v>201</v>
      </c>
      <c r="E182" s="234" t="s">
        <v>19</v>
      </c>
      <c r="F182" s="235" t="s">
        <v>1059</v>
      </c>
      <c r="G182" s="233"/>
      <c r="H182" s="236">
        <v>14.85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201</v>
      </c>
      <c r="AU182" s="242" t="s">
        <v>85</v>
      </c>
      <c r="AV182" s="13" t="s">
        <v>85</v>
      </c>
      <c r="AW182" s="13" t="s">
        <v>35</v>
      </c>
      <c r="AX182" s="13" t="s">
        <v>75</v>
      </c>
      <c r="AY182" s="242" t="s">
        <v>136</v>
      </c>
    </row>
    <row r="183" s="15" customFormat="1">
      <c r="A183" s="15"/>
      <c r="B183" s="254"/>
      <c r="C183" s="255"/>
      <c r="D183" s="220" t="s">
        <v>201</v>
      </c>
      <c r="E183" s="256" t="s">
        <v>19</v>
      </c>
      <c r="F183" s="257" t="s">
        <v>1100</v>
      </c>
      <c r="G183" s="255"/>
      <c r="H183" s="256" t="s">
        <v>19</v>
      </c>
      <c r="I183" s="258"/>
      <c r="J183" s="255"/>
      <c r="K183" s="255"/>
      <c r="L183" s="259"/>
      <c r="M183" s="260"/>
      <c r="N183" s="261"/>
      <c r="O183" s="261"/>
      <c r="P183" s="261"/>
      <c r="Q183" s="261"/>
      <c r="R183" s="261"/>
      <c r="S183" s="261"/>
      <c r="T183" s="26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3" t="s">
        <v>201</v>
      </c>
      <c r="AU183" s="263" t="s">
        <v>85</v>
      </c>
      <c r="AV183" s="15" t="s">
        <v>83</v>
      </c>
      <c r="AW183" s="15" t="s">
        <v>35</v>
      </c>
      <c r="AX183" s="15" t="s">
        <v>75</v>
      </c>
      <c r="AY183" s="263" t="s">
        <v>136</v>
      </c>
    </row>
    <row r="184" s="13" customFormat="1">
      <c r="A184" s="13"/>
      <c r="B184" s="232"/>
      <c r="C184" s="233"/>
      <c r="D184" s="220" t="s">
        <v>201</v>
      </c>
      <c r="E184" s="234" t="s">
        <v>19</v>
      </c>
      <c r="F184" s="235" t="s">
        <v>1101</v>
      </c>
      <c r="G184" s="233"/>
      <c r="H184" s="236">
        <v>-9.1080000000000005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201</v>
      </c>
      <c r="AU184" s="242" t="s">
        <v>85</v>
      </c>
      <c r="AV184" s="13" t="s">
        <v>85</v>
      </c>
      <c r="AW184" s="13" t="s">
        <v>35</v>
      </c>
      <c r="AX184" s="13" t="s">
        <v>75</v>
      </c>
      <c r="AY184" s="242" t="s">
        <v>136</v>
      </c>
    </row>
    <row r="185" s="14" customFormat="1">
      <c r="A185" s="14"/>
      <c r="B185" s="243"/>
      <c r="C185" s="244"/>
      <c r="D185" s="220" t="s">
        <v>201</v>
      </c>
      <c r="E185" s="245" t="s">
        <v>19</v>
      </c>
      <c r="F185" s="246" t="s">
        <v>205</v>
      </c>
      <c r="G185" s="244"/>
      <c r="H185" s="247">
        <v>5.7419999999999991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201</v>
      </c>
      <c r="AU185" s="253" t="s">
        <v>85</v>
      </c>
      <c r="AV185" s="14" t="s">
        <v>163</v>
      </c>
      <c r="AW185" s="14" t="s">
        <v>35</v>
      </c>
      <c r="AX185" s="14" t="s">
        <v>83</v>
      </c>
      <c r="AY185" s="253" t="s">
        <v>136</v>
      </c>
    </row>
    <row r="186" s="2" customFormat="1" ht="24.15" customHeight="1">
      <c r="A186" s="41"/>
      <c r="B186" s="42"/>
      <c r="C186" s="207" t="s">
        <v>275</v>
      </c>
      <c r="D186" s="207" t="s">
        <v>139</v>
      </c>
      <c r="E186" s="208" t="s">
        <v>1102</v>
      </c>
      <c r="F186" s="209" t="s">
        <v>1103</v>
      </c>
      <c r="G186" s="210" t="s">
        <v>222</v>
      </c>
      <c r="H186" s="211">
        <v>27.792999999999999</v>
      </c>
      <c r="I186" s="212"/>
      <c r="J186" s="213">
        <f>ROUND(I186*H186,2)</f>
        <v>0</v>
      </c>
      <c r="K186" s="209" t="s">
        <v>197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139</v>
      </c>
      <c r="AU186" s="218" t="s">
        <v>85</v>
      </c>
      <c r="AY186" s="20" t="s">
        <v>136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1104</v>
      </c>
    </row>
    <row r="187" s="2" customFormat="1">
      <c r="A187" s="41"/>
      <c r="B187" s="42"/>
      <c r="C187" s="43"/>
      <c r="D187" s="220" t="s">
        <v>145</v>
      </c>
      <c r="E187" s="43"/>
      <c r="F187" s="221" t="s">
        <v>1105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145</v>
      </c>
      <c r="AU187" s="20" t="s">
        <v>85</v>
      </c>
    </row>
    <row r="188" s="2" customFormat="1">
      <c r="A188" s="41"/>
      <c r="B188" s="42"/>
      <c r="C188" s="43"/>
      <c r="D188" s="225" t="s">
        <v>146</v>
      </c>
      <c r="E188" s="43"/>
      <c r="F188" s="226" t="s">
        <v>1106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146</v>
      </c>
      <c r="AU188" s="20" t="s">
        <v>85</v>
      </c>
    </row>
    <row r="189" s="15" customFormat="1">
      <c r="A189" s="15"/>
      <c r="B189" s="254"/>
      <c r="C189" s="255"/>
      <c r="D189" s="220" t="s">
        <v>201</v>
      </c>
      <c r="E189" s="256" t="s">
        <v>19</v>
      </c>
      <c r="F189" s="257" t="s">
        <v>1107</v>
      </c>
      <c r="G189" s="255"/>
      <c r="H189" s="256" t="s">
        <v>19</v>
      </c>
      <c r="I189" s="258"/>
      <c r="J189" s="255"/>
      <c r="K189" s="255"/>
      <c r="L189" s="259"/>
      <c r="M189" s="260"/>
      <c r="N189" s="261"/>
      <c r="O189" s="261"/>
      <c r="P189" s="261"/>
      <c r="Q189" s="261"/>
      <c r="R189" s="261"/>
      <c r="S189" s="261"/>
      <c r="T189" s="262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3" t="s">
        <v>201</v>
      </c>
      <c r="AU189" s="263" t="s">
        <v>85</v>
      </c>
      <c r="AV189" s="15" t="s">
        <v>83</v>
      </c>
      <c r="AW189" s="15" t="s">
        <v>35</v>
      </c>
      <c r="AX189" s="15" t="s">
        <v>75</v>
      </c>
      <c r="AY189" s="263" t="s">
        <v>136</v>
      </c>
    </row>
    <row r="190" s="13" customFormat="1">
      <c r="A190" s="13"/>
      <c r="B190" s="232"/>
      <c r="C190" s="233"/>
      <c r="D190" s="220" t="s">
        <v>201</v>
      </c>
      <c r="E190" s="234" t="s">
        <v>19</v>
      </c>
      <c r="F190" s="235" t="s">
        <v>1108</v>
      </c>
      <c r="G190" s="233"/>
      <c r="H190" s="236">
        <v>9.6069999999999993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201</v>
      </c>
      <c r="AU190" s="242" t="s">
        <v>85</v>
      </c>
      <c r="AV190" s="13" t="s">
        <v>85</v>
      </c>
      <c r="AW190" s="13" t="s">
        <v>35</v>
      </c>
      <c r="AX190" s="13" t="s">
        <v>75</v>
      </c>
      <c r="AY190" s="242" t="s">
        <v>136</v>
      </c>
    </row>
    <row r="191" s="15" customFormat="1">
      <c r="A191" s="15"/>
      <c r="B191" s="254"/>
      <c r="C191" s="255"/>
      <c r="D191" s="220" t="s">
        <v>201</v>
      </c>
      <c r="E191" s="256" t="s">
        <v>19</v>
      </c>
      <c r="F191" s="257" t="s">
        <v>1109</v>
      </c>
      <c r="G191" s="255"/>
      <c r="H191" s="256" t="s">
        <v>19</v>
      </c>
      <c r="I191" s="258"/>
      <c r="J191" s="255"/>
      <c r="K191" s="255"/>
      <c r="L191" s="259"/>
      <c r="M191" s="260"/>
      <c r="N191" s="261"/>
      <c r="O191" s="261"/>
      <c r="P191" s="261"/>
      <c r="Q191" s="261"/>
      <c r="R191" s="261"/>
      <c r="S191" s="261"/>
      <c r="T191" s="26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3" t="s">
        <v>201</v>
      </c>
      <c r="AU191" s="263" t="s">
        <v>85</v>
      </c>
      <c r="AV191" s="15" t="s">
        <v>83</v>
      </c>
      <c r="AW191" s="15" t="s">
        <v>35</v>
      </c>
      <c r="AX191" s="15" t="s">
        <v>75</v>
      </c>
      <c r="AY191" s="263" t="s">
        <v>136</v>
      </c>
    </row>
    <row r="192" s="13" customFormat="1">
      <c r="A192" s="13"/>
      <c r="B192" s="232"/>
      <c r="C192" s="233"/>
      <c r="D192" s="220" t="s">
        <v>201</v>
      </c>
      <c r="E192" s="234" t="s">
        <v>19</v>
      </c>
      <c r="F192" s="235" t="s">
        <v>1043</v>
      </c>
      <c r="G192" s="233"/>
      <c r="H192" s="236">
        <v>15.255000000000001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201</v>
      </c>
      <c r="AU192" s="242" t="s">
        <v>85</v>
      </c>
      <c r="AV192" s="13" t="s">
        <v>85</v>
      </c>
      <c r="AW192" s="13" t="s">
        <v>35</v>
      </c>
      <c r="AX192" s="13" t="s">
        <v>75</v>
      </c>
      <c r="AY192" s="242" t="s">
        <v>136</v>
      </c>
    </row>
    <row r="193" s="13" customFormat="1">
      <c r="A193" s="13"/>
      <c r="B193" s="232"/>
      <c r="C193" s="233"/>
      <c r="D193" s="220" t="s">
        <v>201</v>
      </c>
      <c r="E193" s="234" t="s">
        <v>19</v>
      </c>
      <c r="F193" s="235" t="s">
        <v>1044</v>
      </c>
      <c r="G193" s="233"/>
      <c r="H193" s="236">
        <v>2.931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201</v>
      </c>
      <c r="AU193" s="242" t="s">
        <v>85</v>
      </c>
      <c r="AV193" s="13" t="s">
        <v>85</v>
      </c>
      <c r="AW193" s="13" t="s">
        <v>35</v>
      </c>
      <c r="AX193" s="13" t="s">
        <v>75</v>
      </c>
      <c r="AY193" s="242" t="s">
        <v>136</v>
      </c>
    </row>
    <row r="194" s="14" customFormat="1">
      <c r="A194" s="14"/>
      <c r="B194" s="243"/>
      <c r="C194" s="244"/>
      <c r="D194" s="220" t="s">
        <v>201</v>
      </c>
      <c r="E194" s="245" t="s">
        <v>19</v>
      </c>
      <c r="F194" s="246" t="s">
        <v>205</v>
      </c>
      <c r="G194" s="244"/>
      <c r="H194" s="247">
        <v>27.793000000000003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201</v>
      </c>
      <c r="AU194" s="253" t="s">
        <v>85</v>
      </c>
      <c r="AV194" s="14" t="s">
        <v>163</v>
      </c>
      <c r="AW194" s="14" t="s">
        <v>35</v>
      </c>
      <c r="AX194" s="14" t="s">
        <v>83</v>
      </c>
      <c r="AY194" s="253" t="s">
        <v>136</v>
      </c>
    </row>
    <row r="195" s="12" customFormat="1" ht="22.8" customHeight="1">
      <c r="A195" s="12"/>
      <c r="B195" s="191"/>
      <c r="C195" s="192"/>
      <c r="D195" s="193" t="s">
        <v>74</v>
      </c>
      <c r="E195" s="205" t="s">
        <v>85</v>
      </c>
      <c r="F195" s="205" t="s">
        <v>1110</v>
      </c>
      <c r="G195" s="192"/>
      <c r="H195" s="192"/>
      <c r="I195" s="195"/>
      <c r="J195" s="206">
        <f>BK195</f>
        <v>0</v>
      </c>
      <c r="K195" s="192"/>
      <c r="L195" s="197"/>
      <c r="M195" s="198"/>
      <c r="N195" s="199"/>
      <c r="O195" s="199"/>
      <c r="P195" s="200">
        <f>SUM(P196:P253)</f>
        <v>0</v>
      </c>
      <c r="Q195" s="199"/>
      <c r="R195" s="200">
        <f>SUM(R196:R253)</f>
        <v>12.025662859999999</v>
      </c>
      <c r="S195" s="199"/>
      <c r="T195" s="201">
        <f>SUM(T196:T253)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2" t="s">
        <v>83</v>
      </c>
      <c r="AT195" s="203" t="s">
        <v>74</v>
      </c>
      <c r="AU195" s="203" t="s">
        <v>83</v>
      </c>
      <c r="AY195" s="202" t="s">
        <v>136</v>
      </c>
      <c r="BK195" s="204">
        <f>SUM(BK196:BK253)</f>
        <v>0</v>
      </c>
    </row>
    <row r="196" s="2" customFormat="1" ht="24.15" customHeight="1">
      <c r="A196" s="41"/>
      <c r="B196" s="42"/>
      <c r="C196" s="207" t="s">
        <v>8</v>
      </c>
      <c r="D196" s="207" t="s">
        <v>139</v>
      </c>
      <c r="E196" s="208" t="s">
        <v>1111</v>
      </c>
      <c r="F196" s="209" t="s">
        <v>1112</v>
      </c>
      <c r="G196" s="210" t="s">
        <v>196</v>
      </c>
      <c r="H196" s="211">
        <v>0.86399999999999999</v>
      </c>
      <c r="I196" s="212"/>
      <c r="J196" s="213">
        <f>ROUND(I196*H196,2)</f>
        <v>0</v>
      </c>
      <c r="K196" s="209" t="s">
        <v>197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2.1600000000000001</v>
      </c>
      <c r="R196" s="216">
        <f>Q196*H196</f>
        <v>1.8662400000000001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163</v>
      </c>
      <c r="AT196" s="218" t="s">
        <v>139</v>
      </c>
      <c r="AU196" s="218" t="s">
        <v>85</v>
      </c>
      <c r="AY196" s="20" t="s">
        <v>136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1113</v>
      </c>
    </row>
    <row r="197" s="2" customFormat="1">
      <c r="A197" s="41"/>
      <c r="B197" s="42"/>
      <c r="C197" s="43"/>
      <c r="D197" s="220" t="s">
        <v>145</v>
      </c>
      <c r="E197" s="43"/>
      <c r="F197" s="221" t="s">
        <v>1114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145</v>
      </c>
      <c r="AU197" s="20" t="s">
        <v>85</v>
      </c>
    </row>
    <row r="198" s="2" customFormat="1">
      <c r="A198" s="41"/>
      <c r="B198" s="42"/>
      <c r="C198" s="43"/>
      <c r="D198" s="225" t="s">
        <v>146</v>
      </c>
      <c r="E198" s="43"/>
      <c r="F198" s="226" t="s">
        <v>1115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146</v>
      </c>
      <c r="AU198" s="20" t="s">
        <v>85</v>
      </c>
    </row>
    <row r="199" s="15" customFormat="1">
      <c r="A199" s="15"/>
      <c r="B199" s="254"/>
      <c r="C199" s="255"/>
      <c r="D199" s="220" t="s">
        <v>201</v>
      </c>
      <c r="E199" s="256" t="s">
        <v>19</v>
      </c>
      <c r="F199" s="257" t="s">
        <v>1116</v>
      </c>
      <c r="G199" s="255"/>
      <c r="H199" s="256" t="s">
        <v>19</v>
      </c>
      <c r="I199" s="258"/>
      <c r="J199" s="255"/>
      <c r="K199" s="255"/>
      <c r="L199" s="259"/>
      <c r="M199" s="260"/>
      <c r="N199" s="261"/>
      <c r="O199" s="261"/>
      <c r="P199" s="261"/>
      <c r="Q199" s="261"/>
      <c r="R199" s="261"/>
      <c r="S199" s="261"/>
      <c r="T199" s="26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3" t="s">
        <v>201</v>
      </c>
      <c r="AU199" s="263" t="s">
        <v>85</v>
      </c>
      <c r="AV199" s="15" t="s">
        <v>83</v>
      </c>
      <c r="AW199" s="15" t="s">
        <v>35</v>
      </c>
      <c r="AX199" s="15" t="s">
        <v>75</v>
      </c>
      <c r="AY199" s="263" t="s">
        <v>136</v>
      </c>
    </row>
    <row r="200" s="13" customFormat="1">
      <c r="A200" s="13"/>
      <c r="B200" s="232"/>
      <c r="C200" s="233"/>
      <c r="D200" s="220" t="s">
        <v>201</v>
      </c>
      <c r="E200" s="234" t="s">
        <v>19</v>
      </c>
      <c r="F200" s="235" t="s">
        <v>1117</v>
      </c>
      <c r="G200" s="233"/>
      <c r="H200" s="236">
        <v>0.86399999999999999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201</v>
      </c>
      <c r="AU200" s="242" t="s">
        <v>85</v>
      </c>
      <c r="AV200" s="13" t="s">
        <v>85</v>
      </c>
      <c r="AW200" s="13" t="s">
        <v>35</v>
      </c>
      <c r="AX200" s="13" t="s">
        <v>83</v>
      </c>
      <c r="AY200" s="242" t="s">
        <v>136</v>
      </c>
    </row>
    <row r="201" s="2" customFormat="1" ht="16.5" customHeight="1">
      <c r="A201" s="41"/>
      <c r="B201" s="42"/>
      <c r="C201" s="207" t="s">
        <v>288</v>
      </c>
      <c r="D201" s="207" t="s">
        <v>139</v>
      </c>
      <c r="E201" s="208" t="s">
        <v>1118</v>
      </c>
      <c r="F201" s="209" t="s">
        <v>1119</v>
      </c>
      <c r="G201" s="210" t="s">
        <v>196</v>
      </c>
      <c r="H201" s="211">
        <v>0.80600000000000005</v>
      </c>
      <c r="I201" s="212"/>
      <c r="J201" s="213">
        <f>ROUND(I201*H201,2)</f>
        <v>0</v>
      </c>
      <c r="K201" s="209" t="s">
        <v>197</v>
      </c>
      <c r="L201" s="47"/>
      <c r="M201" s="214" t="s">
        <v>19</v>
      </c>
      <c r="N201" s="215" t="s">
        <v>46</v>
      </c>
      <c r="O201" s="87"/>
      <c r="P201" s="216">
        <f>O201*H201</f>
        <v>0</v>
      </c>
      <c r="Q201" s="216">
        <v>2.3010199999999998</v>
      </c>
      <c r="R201" s="216">
        <f>Q201*H201</f>
        <v>1.8546221199999999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163</v>
      </c>
      <c r="AT201" s="218" t="s">
        <v>139</v>
      </c>
      <c r="AU201" s="218" t="s">
        <v>85</v>
      </c>
      <c r="AY201" s="20" t="s">
        <v>136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163</v>
      </c>
      <c r="BM201" s="218" t="s">
        <v>1120</v>
      </c>
    </row>
    <row r="202" s="2" customFormat="1">
      <c r="A202" s="41"/>
      <c r="B202" s="42"/>
      <c r="C202" s="43"/>
      <c r="D202" s="220" t="s">
        <v>145</v>
      </c>
      <c r="E202" s="43"/>
      <c r="F202" s="221" t="s">
        <v>1121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145</v>
      </c>
      <c r="AU202" s="20" t="s">
        <v>85</v>
      </c>
    </row>
    <row r="203" s="2" customFormat="1">
      <c r="A203" s="41"/>
      <c r="B203" s="42"/>
      <c r="C203" s="43"/>
      <c r="D203" s="225" t="s">
        <v>146</v>
      </c>
      <c r="E203" s="43"/>
      <c r="F203" s="226" t="s">
        <v>1122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146</v>
      </c>
      <c r="AU203" s="20" t="s">
        <v>85</v>
      </c>
    </row>
    <row r="204" s="15" customFormat="1">
      <c r="A204" s="15"/>
      <c r="B204" s="254"/>
      <c r="C204" s="255"/>
      <c r="D204" s="220" t="s">
        <v>201</v>
      </c>
      <c r="E204" s="256" t="s">
        <v>19</v>
      </c>
      <c r="F204" s="257" t="s">
        <v>1123</v>
      </c>
      <c r="G204" s="255"/>
      <c r="H204" s="256" t="s">
        <v>19</v>
      </c>
      <c r="I204" s="258"/>
      <c r="J204" s="255"/>
      <c r="K204" s="255"/>
      <c r="L204" s="259"/>
      <c r="M204" s="260"/>
      <c r="N204" s="261"/>
      <c r="O204" s="261"/>
      <c r="P204" s="261"/>
      <c r="Q204" s="261"/>
      <c r="R204" s="261"/>
      <c r="S204" s="261"/>
      <c r="T204" s="26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3" t="s">
        <v>201</v>
      </c>
      <c r="AU204" s="263" t="s">
        <v>85</v>
      </c>
      <c r="AV204" s="15" t="s">
        <v>83</v>
      </c>
      <c r="AW204" s="15" t="s">
        <v>35</v>
      </c>
      <c r="AX204" s="15" t="s">
        <v>75</v>
      </c>
      <c r="AY204" s="263" t="s">
        <v>136</v>
      </c>
    </row>
    <row r="205" s="13" customFormat="1">
      <c r="A205" s="13"/>
      <c r="B205" s="232"/>
      <c r="C205" s="233"/>
      <c r="D205" s="220" t="s">
        <v>201</v>
      </c>
      <c r="E205" s="234" t="s">
        <v>19</v>
      </c>
      <c r="F205" s="235" t="s">
        <v>1124</v>
      </c>
      <c r="G205" s="233"/>
      <c r="H205" s="236">
        <v>0.80600000000000005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201</v>
      </c>
      <c r="AU205" s="242" t="s">
        <v>85</v>
      </c>
      <c r="AV205" s="13" t="s">
        <v>85</v>
      </c>
      <c r="AW205" s="13" t="s">
        <v>35</v>
      </c>
      <c r="AX205" s="13" t="s">
        <v>83</v>
      </c>
      <c r="AY205" s="242" t="s">
        <v>136</v>
      </c>
    </row>
    <row r="206" s="2" customFormat="1" ht="24.15" customHeight="1">
      <c r="A206" s="41"/>
      <c r="B206" s="42"/>
      <c r="C206" s="207" t="s">
        <v>295</v>
      </c>
      <c r="D206" s="207" t="s">
        <v>139</v>
      </c>
      <c r="E206" s="208" t="s">
        <v>1125</v>
      </c>
      <c r="F206" s="209" t="s">
        <v>1126</v>
      </c>
      <c r="G206" s="210" t="s">
        <v>196</v>
      </c>
      <c r="H206" s="211">
        <v>1.2669999999999999</v>
      </c>
      <c r="I206" s="212"/>
      <c r="J206" s="213">
        <f>ROUND(I206*H206,2)</f>
        <v>0</v>
      </c>
      <c r="K206" s="209" t="s">
        <v>197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2.5236100000000001</v>
      </c>
      <c r="R206" s="216">
        <f>Q206*H206</f>
        <v>3.1974138700000001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139</v>
      </c>
      <c r="AU206" s="218" t="s">
        <v>85</v>
      </c>
      <c r="AY206" s="20" t="s">
        <v>136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1127</v>
      </c>
    </row>
    <row r="207" s="2" customFormat="1">
      <c r="A207" s="41"/>
      <c r="B207" s="42"/>
      <c r="C207" s="43"/>
      <c r="D207" s="220" t="s">
        <v>145</v>
      </c>
      <c r="E207" s="43"/>
      <c r="F207" s="221" t="s">
        <v>1128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145</v>
      </c>
      <c r="AU207" s="20" t="s">
        <v>85</v>
      </c>
    </row>
    <row r="208" s="2" customFormat="1">
      <c r="A208" s="41"/>
      <c r="B208" s="42"/>
      <c r="C208" s="43"/>
      <c r="D208" s="225" t="s">
        <v>146</v>
      </c>
      <c r="E208" s="43"/>
      <c r="F208" s="226" t="s">
        <v>1129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146</v>
      </c>
      <c r="AU208" s="20" t="s">
        <v>85</v>
      </c>
    </row>
    <row r="209" s="15" customFormat="1">
      <c r="A209" s="15"/>
      <c r="B209" s="254"/>
      <c r="C209" s="255"/>
      <c r="D209" s="220" t="s">
        <v>201</v>
      </c>
      <c r="E209" s="256" t="s">
        <v>19</v>
      </c>
      <c r="F209" s="257" t="s">
        <v>1123</v>
      </c>
      <c r="G209" s="255"/>
      <c r="H209" s="256" t="s">
        <v>19</v>
      </c>
      <c r="I209" s="258"/>
      <c r="J209" s="255"/>
      <c r="K209" s="255"/>
      <c r="L209" s="259"/>
      <c r="M209" s="260"/>
      <c r="N209" s="261"/>
      <c r="O209" s="261"/>
      <c r="P209" s="261"/>
      <c r="Q209" s="261"/>
      <c r="R209" s="261"/>
      <c r="S209" s="261"/>
      <c r="T209" s="26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3" t="s">
        <v>201</v>
      </c>
      <c r="AU209" s="263" t="s">
        <v>85</v>
      </c>
      <c r="AV209" s="15" t="s">
        <v>83</v>
      </c>
      <c r="AW209" s="15" t="s">
        <v>35</v>
      </c>
      <c r="AX209" s="15" t="s">
        <v>75</v>
      </c>
      <c r="AY209" s="263" t="s">
        <v>136</v>
      </c>
    </row>
    <row r="210" s="13" customFormat="1">
      <c r="A210" s="13"/>
      <c r="B210" s="232"/>
      <c r="C210" s="233"/>
      <c r="D210" s="220" t="s">
        <v>201</v>
      </c>
      <c r="E210" s="234" t="s">
        <v>19</v>
      </c>
      <c r="F210" s="235" t="s">
        <v>1130</v>
      </c>
      <c r="G210" s="233"/>
      <c r="H210" s="236">
        <v>1.2669999999999999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201</v>
      </c>
      <c r="AU210" s="242" t="s">
        <v>85</v>
      </c>
      <c r="AV210" s="13" t="s">
        <v>85</v>
      </c>
      <c r="AW210" s="13" t="s">
        <v>35</v>
      </c>
      <c r="AX210" s="13" t="s">
        <v>83</v>
      </c>
      <c r="AY210" s="242" t="s">
        <v>136</v>
      </c>
    </row>
    <row r="211" s="2" customFormat="1" ht="16.5" customHeight="1">
      <c r="A211" s="41"/>
      <c r="B211" s="42"/>
      <c r="C211" s="207" t="s">
        <v>302</v>
      </c>
      <c r="D211" s="207" t="s">
        <v>139</v>
      </c>
      <c r="E211" s="208" t="s">
        <v>1131</v>
      </c>
      <c r="F211" s="209" t="s">
        <v>1132</v>
      </c>
      <c r="G211" s="210" t="s">
        <v>222</v>
      </c>
      <c r="H211" s="211">
        <v>9.7919999999999998</v>
      </c>
      <c r="I211" s="212"/>
      <c r="J211" s="213">
        <f>ROUND(I211*H211,2)</f>
        <v>0</v>
      </c>
      <c r="K211" s="209" t="s">
        <v>197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0.0029399999999999999</v>
      </c>
      <c r="R211" s="216">
        <f>Q211*H211</f>
        <v>0.028788479999999998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163</v>
      </c>
      <c r="AT211" s="218" t="s">
        <v>139</v>
      </c>
      <c r="AU211" s="218" t="s">
        <v>85</v>
      </c>
      <c r="AY211" s="20" t="s">
        <v>136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163</v>
      </c>
      <c r="BM211" s="218" t="s">
        <v>1133</v>
      </c>
    </row>
    <row r="212" s="2" customFormat="1">
      <c r="A212" s="41"/>
      <c r="B212" s="42"/>
      <c r="C212" s="43"/>
      <c r="D212" s="220" t="s">
        <v>145</v>
      </c>
      <c r="E212" s="43"/>
      <c r="F212" s="221" t="s">
        <v>1134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145</v>
      </c>
      <c r="AU212" s="20" t="s">
        <v>85</v>
      </c>
    </row>
    <row r="213" s="2" customFormat="1">
      <c r="A213" s="41"/>
      <c r="B213" s="42"/>
      <c r="C213" s="43"/>
      <c r="D213" s="225" t="s">
        <v>146</v>
      </c>
      <c r="E213" s="43"/>
      <c r="F213" s="226" t="s">
        <v>1135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146</v>
      </c>
      <c r="AU213" s="20" t="s">
        <v>85</v>
      </c>
    </row>
    <row r="214" s="15" customFormat="1">
      <c r="A214" s="15"/>
      <c r="B214" s="254"/>
      <c r="C214" s="255"/>
      <c r="D214" s="220" t="s">
        <v>201</v>
      </c>
      <c r="E214" s="256" t="s">
        <v>19</v>
      </c>
      <c r="F214" s="257" t="s">
        <v>1136</v>
      </c>
      <c r="G214" s="255"/>
      <c r="H214" s="256" t="s">
        <v>19</v>
      </c>
      <c r="I214" s="258"/>
      <c r="J214" s="255"/>
      <c r="K214" s="255"/>
      <c r="L214" s="259"/>
      <c r="M214" s="260"/>
      <c r="N214" s="261"/>
      <c r="O214" s="261"/>
      <c r="P214" s="261"/>
      <c r="Q214" s="261"/>
      <c r="R214" s="261"/>
      <c r="S214" s="261"/>
      <c r="T214" s="26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3" t="s">
        <v>201</v>
      </c>
      <c r="AU214" s="263" t="s">
        <v>85</v>
      </c>
      <c r="AV214" s="15" t="s">
        <v>83</v>
      </c>
      <c r="AW214" s="15" t="s">
        <v>35</v>
      </c>
      <c r="AX214" s="15" t="s">
        <v>75</v>
      </c>
      <c r="AY214" s="263" t="s">
        <v>136</v>
      </c>
    </row>
    <row r="215" s="13" customFormat="1">
      <c r="A215" s="13"/>
      <c r="B215" s="232"/>
      <c r="C215" s="233"/>
      <c r="D215" s="220" t="s">
        <v>201</v>
      </c>
      <c r="E215" s="234" t="s">
        <v>19</v>
      </c>
      <c r="F215" s="235" t="s">
        <v>1137</v>
      </c>
      <c r="G215" s="233"/>
      <c r="H215" s="236">
        <v>9.7919999999999998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201</v>
      </c>
      <c r="AU215" s="242" t="s">
        <v>85</v>
      </c>
      <c r="AV215" s="13" t="s">
        <v>85</v>
      </c>
      <c r="AW215" s="13" t="s">
        <v>35</v>
      </c>
      <c r="AX215" s="13" t="s">
        <v>83</v>
      </c>
      <c r="AY215" s="242" t="s">
        <v>136</v>
      </c>
    </row>
    <row r="216" s="2" customFormat="1" ht="16.5" customHeight="1">
      <c r="A216" s="41"/>
      <c r="B216" s="42"/>
      <c r="C216" s="207" t="s">
        <v>310</v>
      </c>
      <c r="D216" s="207" t="s">
        <v>139</v>
      </c>
      <c r="E216" s="208" t="s">
        <v>1138</v>
      </c>
      <c r="F216" s="209" t="s">
        <v>1139</v>
      </c>
      <c r="G216" s="210" t="s">
        <v>222</v>
      </c>
      <c r="H216" s="211">
        <v>9.7919999999999998</v>
      </c>
      <c r="I216" s="212"/>
      <c r="J216" s="213">
        <f>ROUND(I216*H216,2)</f>
        <v>0</v>
      </c>
      <c r="K216" s="209" t="s">
        <v>197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163</v>
      </c>
      <c r="AT216" s="218" t="s">
        <v>139</v>
      </c>
      <c r="AU216" s="218" t="s">
        <v>85</v>
      </c>
      <c r="AY216" s="20" t="s">
        <v>136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163</v>
      </c>
      <c r="BM216" s="218" t="s">
        <v>1140</v>
      </c>
    </row>
    <row r="217" s="2" customFormat="1">
      <c r="A217" s="41"/>
      <c r="B217" s="42"/>
      <c r="C217" s="43"/>
      <c r="D217" s="220" t="s">
        <v>145</v>
      </c>
      <c r="E217" s="43"/>
      <c r="F217" s="221" t="s">
        <v>1141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145</v>
      </c>
      <c r="AU217" s="20" t="s">
        <v>85</v>
      </c>
    </row>
    <row r="218" s="2" customFormat="1">
      <c r="A218" s="41"/>
      <c r="B218" s="42"/>
      <c r="C218" s="43"/>
      <c r="D218" s="225" t="s">
        <v>146</v>
      </c>
      <c r="E218" s="43"/>
      <c r="F218" s="226" t="s">
        <v>1142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146</v>
      </c>
      <c r="AU218" s="20" t="s">
        <v>85</v>
      </c>
    </row>
    <row r="219" s="15" customFormat="1">
      <c r="A219" s="15"/>
      <c r="B219" s="254"/>
      <c r="C219" s="255"/>
      <c r="D219" s="220" t="s">
        <v>201</v>
      </c>
      <c r="E219" s="256" t="s">
        <v>19</v>
      </c>
      <c r="F219" s="257" t="s">
        <v>1136</v>
      </c>
      <c r="G219" s="255"/>
      <c r="H219" s="256" t="s">
        <v>19</v>
      </c>
      <c r="I219" s="258"/>
      <c r="J219" s="255"/>
      <c r="K219" s="255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201</v>
      </c>
      <c r="AU219" s="263" t="s">
        <v>85</v>
      </c>
      <c r="AV219" s="15" t="s">
        <v>83</v>
      </c>
      <c r="AW219" s="15" t="s">
        <v>35</v>
      </c>
      <c r="AX219" s="15" t="s">
        <v>75</v>
      </c>
      <c r="AY219" s="263" t="s">
        <v>136</v>
      </c>
    </row>
    <row r="220" s="13" customFormat="1">
      <c r="A220" s="13"/>
      <c r="B220" s="232"/>
      <c r="C220" s="233"/>
      <c r="D220" s="220" t="s">
        <v>201</v>
      </c>
      <c r="E220" s="234" t="s">
        <v>19</v>
      </c>
      <c r="F220" s="235" t="s">
        <v>1137</v>
      </c>
      <c r="G220" s="233"/>
      <c r="H220" s="236">
        <v>9.7919999999999998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201</v>
      </c>
      <c r="AU220" s="242" t="s">
        <v>85</v>
      </c>
      <c r="AV220" s="13" t="s">
        <v>85</v>
      </c>
      <c r="AW220" s="13" t="s">
        <v>35</v>
      </c>
      <c r="AX220" s="13" t="s">
        <v>83</v>
      </c>
      <c r="AY220" s="242" t="s">
        <v>136</v>
      </c>
    </row>
    <row r="221" s="2" customFormat="1" ht="16.5" customHeight="1">
      <c r="A221" s="41"/>
      <c r="B221" s="42"/>
      <c r="C221" s="207" t="s">
        <v>316</v>
      </c>
      <c r="D221" s="207" t="s">
        <v>139</v>
      </c>
      <c r="E221" s="208" t="s">
        <v>1143</v>
      </c>
      <c r="F221" s="209" t="s">
        <v>1144</v>
      </c>
      <c r="G221" s="210" t="s">
        <v>214</v>
      </c>
      <c r="H221" s="211">
        <v>0.105</v>
      </c>
      <c r="I221" s="212"/>
      <c r="J221" s="213">
        <f>ROUND(I221*H221,2)</f>
        <v>0</v>
      </c>
      <c r="K221" s="209" t="s">
        <v>197</v>
      </c>
      <c r="L221" s="47"/>
      <c r="M221" s="214" t="s">
        <v>19</v>
      </c>
      <c r="N221" s="215" t="s">
        <v>46</v>
      </c>
      <c r="O221" s="87"/>
      <c r="P221" s="216">
        <f>O221*H221</f>
        <v>0</v>
      </c>
      <c r="Q221" s="216">
        <v>1.06277</v>
      </c>
      <c r="R221" s="216">
        <f>Q221*H221</f>
        <v>0.11159084999999999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163</v>
      </c>
      <c r="AT221" s="218" t="s">
        <v>139</v>
      </c>
      <c r="AU221" s="218" t="s">
        <v>85</v>
      </c>
      <c r="AY221" s="20" t="s">
        <v>136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163</v>
      </c>
      <c r="BM221" s="218" t="s">
        <v>1145</v>
      </c>
    </row>
    <row r="222" s="2" customFormat="1">
      <c r="A222" s="41"/>
      <c r="B222" s="42"/>
      <c r="C222" s="43"/>
      <c r="D222" s="220" t="s">
        <v>145</v>
      </c>
      <c r="E222" s="43"/>
      <c r="F222" s="221" t="s">
        <v>1146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145</v>
      </c>
      <c r="AU222" s="20" t="s">
        <v>85</v>
      </c>
    </row>
    <row r="223" s="2" customFormat="1">
      <c r="A223" s="41"/>
      <c r="B223" s="42"/>
      <c r="C223" s="43"/>
      <c r="D223" s="225" t="s">
        <v>146</v>
      </c>
      <c r="E223" s="43"/>
      <c r="F223" s="226" t="s">
        <v>1147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146</v>
      </c>
      <c r="AU223" s="20" t="s">
        <v>85</v>
      </c>
    </row>
    <row r="224" s="15" customFormat="1">
      <c r="A224" s="15"/>
      <c r="B224" s="254"/>
      <c r="C224" s="255"/>
      <c r="D224" s="220" t="s">
        <v>201</v>
      </c>
      <c r="E224" s="256" t="s">
        <v>19</v>
      </c>
      <c r="F224" s="257" t="s">
        <v>1123</v>
      </c>
      <c r="G224" s="255"/>
      <c r="H224" s="256" t="s">
        <v>19</v>
      </c>
      <c r="I224" s="258"/>
      <c r="J224" s="255"/>
      <c r="K224" s="255"/>
      <c r="L224" s="259"/>
      <c r="M224" s="260"/>
      <c r="N224" s="261"/>
      <c r="O224" s="261"/>
      <c r="P224" s="261"/>
      <c r="Q224" s="261"/>
      <c r="R224" s="261"/>
      <c r="S224" s="261"/>
      <c r="T224" s="26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3" t="s">
        <v>201</v>
      </c>
      <c r="AU224" s="263" t="s">
        <v>85</v>
      </c>
      <c r="AV224" s="15" t="s">
        <v>83</v>
      </c>
      <c r="AW224" s="15" t="s">
        <v>35</v>
      </c>
      <c r="AX224" s="15" t="s">
        <v>75</v>
      </c>
      <c r="AY224" s="263" t="s">
        <v>136</v>
      </c>
    </row>
    <row r="225" s="15" customFormat="1">
      <c r="A225" s="15"/>
      <c r="B225" s="254"/>
      <c r="C225" s="255"/>
      <c r="D225" s="220" t="s">
        <v>201</v>
      </c>
      <c r="E225" s="256" t="s">
        <v>19</v>
      </c>
      <c r="F225" s="257" t="s">
        <v>1148</v>
      </c>
      <c r="G225" s="255"/>
      <c r="H225" s="256" t="s">
        <v>19</v>
      </c>
      <c r="I225" s="258"/>
      <c r="J225" s="255"/>
      <c r="K225" s="255"/>
      <c r="L225" s="259"/>
      <c r="M225" s="260"/>
      <c r="N225" s="261"/>
      <c r="O225" s="261"/>
      <c r="P225" s="261"/>
      <c r="Q225" s="261"/>
      <c r="R225" s="261"/>
      <c r="S225" s="261"/>
      <c r="T225" s="26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3" t="s">
        <v>201</v>
      </c>
      <c r="AU225" s="263" t="s">
        <v>85</v>
      </c>
      <c r="AV225" s="15" t="s">
        <v>83</v>
      </c>
      <c r="AW225" s="15" t="s">
        <v>35</v>
      </c>
      <c r="AX225" s="15" t="s">
        <v>75</v>
      </c>
      <c r="AY225" s="263" t="s">
        <v>136</v>
      </c>
    </row>
    <row r="226" s="13" customFormat="1">
      <c r="A226" s="13"/>
      <c r="B226" s="232"/>
      <c r="C226" s="233"/>
      <c r="D226" s="220" t="s">
        <v>201</v>
      </c>
      <c r="E226" s="234" t="s">
        <v>19</v>
      </c>
      <c r="F226" s="235" t="s">
        <v>1149</v>
      </c>
      <c r="G226" s="233"/>
      <c r="H226" s="236">
        <v>0.090999999999999998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201</v>
      </c>
      <c r="AU226" s="242" t="s">
        <v>85</v>
      </c>
      <c r="AV226" s="13" t="s">
        <v>85</v>
      </c>
      <c r="AW226" s="13" t="s">
        <v>35</v>
      </c>
      <c r="AX226" s="13" t="s">
        <v>83</v>
      </c>
      <c r="AY226" s="242" t="s">
        <v>136</v>
      </c>
    </row>
    <row r="227" s="13" customFormat="1">
      <c r="A227" s="13"/>
      <c r="B227" s="232"/>
      <c r="C227" s="233"/>
      <c r="D227" s="220" t="s">
        <v>201</v>
      </c>
      <c r="E227" s="233"/>
      <c r="F227" s="235" t="s">
        <v>1150</v>
      </c>
      <c r="G227" s="233"/>
      <c r="H227" s="236">
        <v>0.105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201</v>
      </c>
      <c r="AU227" s="242" t="s">
        <v>85</v>
      </c>
      <c r="AV227" s="13" t="s">
        <v>85</v>
      </c>
      <c r="AW227" s="13" t="s">
        <v>4</v>
      </c>
      <c r="AX227" s="13" t="s">
        <v>83</v>
      </c>
      <c r="AY227" s="242" t="s">
        <v>136</v>
      </c>
    </row>
    <row r="228" s="2" customFormat="1" ht="24.15" customHeight="1">
      <c r="A228" s="41"/>
      <c r="B228" s="42"/>
      <c r="C228" s="207" t="s">
        <v>323</v>
      </c>
      <c r="D228" s="207" t="s">
        <v>139</v>
      </c>
      <c r="E228" s="208" t="s">
        <v>1151</v>
      </c>
      <c r="F228" s="209" t="s">
        <v>1152</v>
      </c>
      <c r="G228" s="210" t="s">
        <v>196</v>
      </c>
      <c r="H228" s="211">
        <v>1.8919999999999999</v>
      </c>
      <c r="I228" s="212"/>
      <c r="J228" s="213">
        <f>ROUND(I228*H228,2)</f>
        <v>0</v>
      </c>
      <c r="K228" s="209" t="s">
        <v>197</v>
      </c>
      <c r="L228" s="47"/>
      <c r="M228" s="214" t="s">
        <v>19</v>
      </c>
      <c r="N228" s="215" t="s">
        <v>46</v>
      </c>
      <c r="O228" s="87"/>
      <c r="P228" s="216">
        <f>O228*H228</f>
        <v>0</v>
      </c>
      <c r="Q228" s="216">
        <v>2.5236100000000001</v>
      </c>
      <c r="R228" s="216">
        <f>Q228*H228</f>
        <v>4.7746701199999997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163</v>
      </c>
      <c r="AT228" s="218" t="s">
        <v>139</v>
      </c>
      <c r="AU228" s="218" t="s">
        <v>85</v>
      </c>
      <c r="AY228" s="20" t="s">
        <v>136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163</v>
      </c>
      <c r="BM228" s="218" t="s">
        <v>1153</v>
      </c>
    </row>
    <row r="229" s="2" customFormat="1">
      <c r="A229" s="41"/>
      <c r="B229" s="42"/>
      <c r="C229" s="43"/>
      <c r="D229" s="220" t="s">
        <v>145</v>
      </c>
      <c r="E229" s="43"/>
      <c r="F229" s="221" t="s">
        <v>1154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145</v>
      </c>
      <c r="AU229" s="20" t="s">
        <v>85</v>
      </c>
    </row>
    <row r="230" s="2" customFormat="1">
      <c r="A230" s="41"/>
      <c r="B230" s="42"/>
      <c r="C230" s="43"/>
      <c r="D230" s="225" t="s">
        <v>146</v>
      </c>
      <c r="E230" s="43"/>
      <c r="F230" s="226" t="s">
        <v>1155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146</v>
      </c>
      <c r="AU230" s="20" t="s">
        <v>85</v>
      </c>
    </row>
    <row r="231" s="15" customFormat="1">
      <c r="A231" s="15"/>
      <c r="B231" s="254"/>
      <c r="C231" s="255"/>
      <c r="D231" s="220" t="s">
        <v>201</v>
      </c>
      <c r="E231" s="256" t="s">
        <v>19</v>
      </c>
      <c r="F231" s="257" t="s">
        <v>1156</v>
      </c>
      <c r="G231" s="255"/>
      <c r="H231" s="256" t="s">
        <v>19</v>
      </c>
      <c r="I231" s="258"/>
      <c r="J231" s="255"/>
      <c r="K231" s="255"/>
      <c r="L231" s="259"/>
      <c r="M231" s="260"/>
      <c r="N231" s="261"/>
      <c r="O231" s="261"/>
      <c r="P231" s="261"/>
      <c r="Q231" s="261"/>
      <c r="R231" s="261"/>
      <c r="S231" s="261"/>
      <c r="T231" s="26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3" t="s">
        <v>201</v>
      </c>
      <c r="AU231" s="263" t="s">
        <v>85</v>
      </c>
      <c r="AV231" s="15" t="s">
        <v>83</v>
      </c>
      <c r="AW231" s="15" t="s">
        <v>35</v>
      </c>
      <c r="AX231" s="15" t="s">
        <v>75</v>
      </c>
      <c r="AY231" s="263" t="s">
        <v>136</v>
      </c>
    </row>
    <row r="232" s="13" customFormat="1">
      <c r="A232" s="13"/>
      <c r="B232" s="232"/>
      <c r="C232" s="233"/>
      <c r="D232" s="220" t="s">
        <v>201</v>
      </c>
      <c r="E232" s="234" t="s">
        <v>19</v>
      </c>
      <c r="F232" s="235" t="s">
        <v>1157</v>
      </c>
      <c r="G232" s="233"/>
      <c r="H232" s="236">
        <v>1.0560000000000001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201</v>
      </c>
      <c r="AU232" s="242" t="s">
        <v>85</v>
      </c>
      <c r="AV232" s="13" t="s">
        <v>85</v>
      </c>
      <c r="AW232" s="13" t="s">
        <v>35</v>
      </c>
      <c r="AX232" s="13" t="s">
        <v>75</v>
      </c>
      <c r="AY232" s="242" t="s">
        <v>136</v>
      </c>
    </row>
    <row r="233" s="13" customFormat="1">
      <c r="A233" s="13"/>
      <c r="B233" s="232"/>
      <c r="C233" s="233"/>
      <c r="D233" s="220" t="s">
        <v>201</v>
      </c>
      <c r="E233" s="234" t="s">
        <v>19</v>
      </c>
      <c r="F233" s="235" t="s">
        <v>1158</v>
      </c>
      <c r="G233" s="233"/>
      <c r="H233" s="236">
        <v>0.83599999999999997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201</v>
      </c>
      <c r="AU233" s="242" t="s">
        <v>85</v>
      </c>
      <c r="AV233" s="13" t="s">
        <v>85</v>
      </c>
      <c r="AW233" s="13" t="s">
        <v>35</v>
      </c>
      <c r="AX233" s="13" t="s">
        <v>75</v>
      </c>
      <c r="AY233" s="242" t="s">
        <v>136</v>
      </c>
    </row>
    <row r="234" s="14" customFormat="1">
      <c r="A234" s="14"/>
      <c r="B234" s="243"/>
      <c r="C234" s="244"/>
      <c r="D234" s="220" t="s">
        <v>201</v>
      </c>
      <c r="E234" s="245" t="s">
        <v>19</v>
      </c>
      <c r="F234" s="246" t="s">
        <v>205</v>
      </c>
      <c r="G234" s="244"/>
      <c r="H234" s="247">
        <v>1.8919999999999999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201</v>
      </c>
      <c r="AU234" s="253" t="s">
        <v>85</v>
      </c>
      <c r="AV234" s="14" t="s">
        <v>163</v>
      </c>
      <c r="AW234" s="14" t="s">
        <v>35</v>
      </c>
      <c r="AX234" s="14" t="s">
        <v>83</v>
      </c>
      <c r="AY234" s="253" t="s">
        <v>136</v>
      </c>
    </row>
    <row r="235" s="2" customFormat="1" ht="16.5" customHeight="1">
      <c r="A235" s="41"/>
      <c r="B235" s="42"/>
      <c r="C235" s="207" t="s">
        <v>332</v>
      </c>
      <c r="D235" s="207" t="s">
        <v>139</v>
      </c>
      <c r="E235" s="208" t="s">
        <v>1159</v>
      </c>
      <c r="F235" s="209" t="s">
        <v>1160</v>
      </c>
      <c r="G235" s="210" t="s">
        <v>222</v>
      </c>
      <c r="H235" s="211">
        <v>6.0499999999999998</v>
      </c>
      <c r="I235" s="212"/>
      <c r="J235" s="213">
        <f>ROUND(I235*H235,2)</f>
        <v>0</v>
      </c>
      <c r="K235" s="209" t="s">
        <v>197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0.0026900000000000001</v>
      </c>
      <c r="R235" s="216">
        <f>Q235*H235</f>
        <v>0.016274500000000001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163</v>
      </c>
      <c r="AT235" s="218" t="s">
        <v>139</v>
      </c>
      <c r="AU235" s="218" t="s">
        <v>85</v>
      </c>
      <c r="AY235" s="20" t="s">
        <v>136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163</v>
      </c>
      <c r="BM235" s="218" t="s">
        <v>1161</v>
      </c>
    </row>
    <row r="236" s="2" customFormat="1">
      <c r="A236" s="41"/>
      <c r="B236" s="42"/>
      <c r="C236" s="43"/>
      <c r="D236" s="220" t="s">
        <v>145</v>
      </c>
      <c r="E236" s="43"/>
      <c r="F236" s="221" t="s">
        <v>1162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145</v>
      </c>
      <c r="AU236" s="20" t="s">
        <v>85</v>
      </c>
    </row>
    <row r="237" s="2" customFormat="1">
      <c r="A237" s="41"/>
      <c r="B237" s="42"/>
      <c r="C237" s="43"/>
      <c r="D237" s="225" t="s">
        <v>146</v>
      </c>
      <c r="E237" s="43"/>
      <c r="F237" s="226" t="s">
        <v>1163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146</v>
      </c>
      <c r="AU237" s="20" t="s">
        <v>85</v>
      </c>
    </row>
    <row r="238" s="15" customFormat="1">
      <c r="A238" s="15"/>
      <c r="B238" s="254"/>
      <c r="C238" s="255"/>
      <c r="D238" s="220" t="s">
        <v>201</v>
      </c>
      <c r="E238" s="256" t="s">
        <v>19</v>
      </c>
      <c r="F238" s="257" t="s">
        <v>1164</v>
      </c>
      <c r="G238" s="255"/>
      <c r="H238" s="256" t="s">
        <v>19</v>
      </c>
      <c r="I238" s="258"/>
      <c r="J238" s="255"/>
      <c r="K238" s="255"/>
      <c r="L238" s="259"/>
      <c r="M238" s="260"/>
      <c r="N238" s="261"/>
      <c r="O238" s="261"/>
      <c r="P238" s="261"/>
      <c r="Q238" s="261"/>
      <c r="R238" s="261"/>
      <c r="S238" s="261"/>
      <c r="T238" s="26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3" t="s">
        <v>201</v>
      </c>
      <c r="AU238" s="263" t="s">
        <v>85</v>
      </c>
      <c r="AV238" s="15" t="s">
        <v>83</v>
      </c>
      <c r="AW238" s="15" t="s">
        <v>35</v>
      </c>
      <c r="AX238" s="15" t="s">
        <v>75</v>
      </c>
      <c r="AY238" s="263" t="s">
        <v>136</v>
      </c>
    </row>
    <row r="239" s="13" customFormat="1">
      <c r="A239" s="13"/>
      <c r="B239" s="232"/>
      <c r="C239" s="233"/>
      <c r="D239" s="220" t="s">
        <v>201</v>
      </c>
      <c r="E239" s="234" t="s">
        <v>19</v>
      </c>
      <c r="F239" s="235" t="s">
        <v>1165</v>
      </c>
      <c r="G239" s="233"/>
      <c r="H239" s="236">
        <v>6.0499999999999998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201</v>
      </c>
      <c r="AU239" s="242" t="s">
        <v>85</v>
      </c>
      <c r="AV239" s="13" t="s">
        <v>85</v>
      </c>
      <c r="AW239" s="13" t="s">
        <v>35</v>
      </c>
      <c r="AX239" s="13" t="s">
        <v>83</v>
      </c>
      <c r="AY239" s="242" t="s">
        <v>136</v>
      </c>
    </row>
    <row r="240" s="2" customFormat="1" ht="16.5" customHeight="1">
      <c r="A240" s="41"/>
      <c r="B240" s="42"/>
      <c r="C240" s="207" t="s">
        <v>338</v>
      </c>
      <c r="D240" s="207" t="s">
        <v>139</v>
      </c>
      <c r="E240" s="208" t="s">
        <v>1166</v>
      </c>
      <c r="F240" s="209" t="s">
        <v>1167</v>
      </c>
      <c r="G240" s="210" t="s">
        <v>222</v>
      </c>
      <c r="H240" s="211">
        <v>6.0499999999999998</v>
      </c>
      <c r="I240" s="212"/>
      <c r="J240" s="213">
        <f>ROUND(I240*H240,2)</f>
        <v>0</v>
      </c>
      <c r="K240" s="209" t="s">
        <v>197</v>
      </c>
      <c r="L240" s="47"/>
      <c r="M240" s="214" t="s">
        <v>19</v>
      </c>
      <c r="N240" s="215" t="s">
        <v>46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163</v>
      </c>
      <c r="AT240" s="218" t="s">
        <v>139</v>
      </c>
      <c r="AU240" s="218" t="s">
        <v>85</v>
      </c>
      <c r="AY240" s="20" t="s">
        <v>136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163</v>
      </c>
      <c r="BM240" s="218" t="s">
        <v>1168</v>
      </c>
    </row>
    <row r="241" s="2" customFormat="1">
      <c r="A241" s="41"/>
      <c r="B241" s="42"/>
      <c r="C241" s="43"/>
      <c r="D241" s="220" t="s">
        <v>145</v>
      </c>
      <c r="E241" s="43"/>
      <c r="F241" s="221" t="s">
        <v>1169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145</v>
      </c>
      <c r="AU241" s="20" t="s">
        <v>85</v>
      </c>
    </row>
    <row r="242" s="2" customFormat="1">
      <c r="A242" s="41"/>
      <c r="B242" s="42"/>
      <c r="C242" s="43"/>
      <c r="D242" s="225" t="s">
        <v>146</v>
      </c>
      <c r="E242" s="43"/>
      <c r="F242" s="226" t="s">
        <v>1170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146</v>
      </c>
      <c r="AU242" s="20" t="s">
        <v>85</v>
      </c>
    </row>
    <row r="243" s="15" customFormat="1">
      <c r="A243" s="15"/>
      <c r="B243" s="254"/>
      <c r="C243" s="255"/>
      <c r="D243" s="220" t="s">
        <v>201</v>
      </c>
      <c r="E243" s="256" t="s">
        <v>19</v>
      </c>
      <c r="F243" s="257" t="s">
        <v>1164</v>
      </c>
      <c r="G243" s="255"/>
      <c r="H243" s="256" t="s">
        <v>19</v>
      </c>
      <c r="I243" s="258"/>
      <c r="J243" s="255"/>
      <c r="K243" s="255"/>
      <c r="L243" s="259"/>
      <c r="M243" s="260"/>
      <c r="N243" s="261"/>
      <c r="O243" s="261"/>
      <c r="P243" s="261"/>
      <c r="Q243" s="261"/>
      <c r="R243" s="261"/>
      <c r="S243" s="261"/>
      <c r="T243" s="26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3" t="s">
        <v>201</v>
      </c>
      <c r="AU243" s="263" t="s">
        <v>85</v>
      </c>
      <c r="AV243" s="15" t="s">
        <v>83</v>
      </c>
      <c r="AW243" s="15" t="s">
        <v>35</v>
      </c>
      <c r="AX243" s="15" t="s">
        <v>75</v>
      </c>
      <c r="AY243" s="263" t="s">
        <v>136</v>
      </c>
    </row>
    <row r="244" s="13" customFormat="1">
      <c r="A244" s="13"/>
      <c r="B244" s="232"/>
      <c r="C244" s="233"/>
      <c r="D244" s="220" t="s">
        <v>201</v>
      </c>
      <c r="E244" s="234" t="s">
        <v>19</v>
      </c>
      <c r="F244" s="235" t="s">
        <v>1165</v>
      </c>
      <c r="G244" s="233"/>
      <c r="H244" s="236">
        <v>6.0499999999999998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201</v>
      </c>
      <c r="AU244" s="242" t="s">
        <v>85</v>
      </c>
      <c r="AV244" s="13" t="s">
        <v>85</v>
      </c>
      <c r="AW244" s="13" t="s">
        <v>35</v>
      </c>
      <c r="AX244" s="13" t="s">
        <v>83</v>
      </c>
      <c r="AY244" s="242" t="s">
        <v>136</v>
      </c>
    </row>
    <row r="245" s="2" customFormat="1" ht="21.75" customHeight="1">
      <c r="A245" s="41"/>
      <c r="B245" s="42"/>
      <c r="C245" s="207" t="s">
        <v>7</v>
      </c>
      <c r="D245" s="207" t="s">
        <v>139</v>
      </c>
      <c r="E245" s="208" t="s">
        <v>1171</v>
      </c>
      <c r="F245" s="209" t="s">
        <v>1172</v>
      </c>
      <c r="G245" s="210" t="s">
        <v>214</v>
      </c>
      <c r="H245" s="211">
        <v>0.16600000000000001</v>
      </c>
      <c r="I245" s="212"/>
      <c r="J245" s="213">
        <f>ROUND(I245*H245,2)</f>
        <v>0</v>
      </c>
      <c r="K245" s="209" t="s">
        <v>197</v>
      </c>
      <c r="L245" s="47"/>
      <c r="M245" s="214" t="s">
        <v>19</v>
      </c>
      <c r="N245" s="215" t="s">
        <v>46</v>
      </c>
      <c r="O245" s="87"/>
      <c r="P245" s="216">
        <f>O245*H245</f>
        <v>0</v>
      </c>
      <c r="Q245" s="216">
        <v>1.0606199999999999</v>
      </c>
      <c r="R245" s="216">
        <f>Q245*H245</f>
        <v>0.17606291999999998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163</v>
      </c>
      <c r="AT245" s="218" t="s">
        <v>139</v>
      </c>
      <c r="AU245" s="218" t="s">
        <v>85</v>
      </c>
      <c r="AY245" s="20" t="s">
        <v>136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83</v>
      </c>
      <c r="BK245" s="219">
        <f>ROUND(I245*H245,2)</f>
        <v>0</v>
      </c>
      <c r="BL245" s="20" t="s">
        <v>163</v>
      </c>
      <c r="BM245" s="218" t="s">
        <v>1173</v>
      </c>
    </row>
    <row r="246" s="2" customFormat="1">
      <c r="A246" s="41"/>
      <c r="B246" s="42"/>
      <c r="C246" s="43"/>
      <c r="D246" s="220" t="s">
        <v>145</v>
      </c>
      <c r="E246" s="43"/>
      <c r="F246" s="221" t="s">
        <v>1174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145</v>
      </c>
      <c r="AU246" s="20" t="s">
        <v>85</v>
      </c>
    </row>
    <row r="247" s="2" customFormat="1">
      <c r="A247" s="41"/>
      <c r="B247" s="42"/>
      <c r="C247" s="43"/>
      <c r="D247" s="225" t="s">
        <v>146</v>
      </c>
      <c r="E247" s="43"/>
      <c r="F247" s="226" t="s">
        <v>1175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146</v>
      </c>
      <c r="AU247" s="20" t="s">
        <v>85</v>
      </c>
    </row>
    <row r="248" s="15" customFormat="1">
      <c r="A248" s="15"/>
      <c r="B248" s="254"/>
      <c r="C248" s="255"/>
      <c r="D248" s="220" t="s">
        <v>201</v>
      </c>
      <c r="E248" s="256" t="s">
        <v>19</v>
      </c>
      <c r="F248" s="257" t="s">
        <v>1176</v>
      </c>
      <c r="G248" s="255"/>
      <c r="H248" s="256" t="s">
        <v>19</v>
      </c>
      <c r="I248" s="258"/>
      <c r="J248" s="255"/>
      <c r="K248" s="255"/>
      <c r="L248" s="259"/>
      <c r="M248" s="260"/>
      <c r="N248" s="261"/>
      <c r="O248" s="261"/>
      <c r="P248" s="261"/>
      <c r="Q248" s="261"/>
      <c r="R248" s="261"/>
      <c r="S248" s="261"/>
      <c r="T248" s="262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3" t="s">
        <v>201</v>
      </c>
      <c r="AU248" s="263" t="s">
        <v>85</v>
      </c>
      <c r="AV248" s="15" t="s">
        <v>83</v>
      </c>
      <c r="AW248" s="15" t="s">
        <v>35</v>
      </c>
      <c r="AX248" s="15" t="s">
        <v>75</v>
      </c>
      <c r="AY248" s="263" t="s">
        <v>136</v>
      </c>
    </row>
    <row r="249" s="15" customFormat="1">
      <c r="A249" s="15"/>
      <c r="B249" s="254"/>
      <c r="C249" s="255"/>
      <c r="D249" s="220" t="s">
        <v>201</v>
      </c>
      <c r="E249" s="256" t="s">
        <v>19</v>
      </c>
      <c r="F249" s="257" t="s">
        <v>1177</v>
      </c>
      <c r="G249" s="255"/>
      <c r="H249" s="256" t="s">
        <v>19</v>
      </c>
      <c r="I249" s="258"/>
      <c r="J249" s="255"/>
      <c r="K249" s="255"/>
      <c r="L249" s="259"/>
      <c r="M249" s="260"/>
      <c r="N249" s="261"/>
      <c r="O249" s="261"/>
      <c r="P249" s="261"/>
      <c r="Q249" s="261"/>
      <c r="R249" s="261"/>
      <c r="S249" s="261"/>
      <c r="T249" s="26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3" t="s">
        <v>201</v>
      </c>
      <c r="AU249" s="263" t="s">
        <v>85</v>
      </c>
      <c r="AV249" s="15" t="s">
        <v>83</v>
      </c>
      <c r="AW249" s="15" t="s">
        <v>35</v>
      </c>
      <c r="AX249" s="15" t="s">
        <v>75</v>
      </c>
      <c r="AY249" s="263" t="s">
        <v>136</v>
      </c>
    </row>
    <row r="250" s="13" customFormat="1">
      <c r="A250" s="13"/>
      <c r="B250" s="232"/>
      <c r="C250" s="233"/>
      <c r="D250" s="220" t="s">
        <v>201</v>
      </c>
      <c r="E250" s="234" t="s">
        <v>19</v>
      </c>
      <c r="F250" s="235" t="s">
        <v>1178</v>
      </c>
      <c r="G250" s="233"/>
      <c r="H250" s="236">
        <v>0.084000000000000005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201</v>
      </c>
      <c r="AU250" s="242" t="s">
        <v>85</v>
      </c>
      <c r="AV250" s="13" t="s">
        <v>85</v>
      </c>
      <c r="AW250" s="13" t="s">
        <v>35</v>
      </c>
      <c r="AX250" s="13" t="s">
        <v>75</v>
      </c>
      <c r="AY250" s="242" t="s">
        <v>136</v>
      </c>
    </row>
    <row r="251" s="13" customFormat="1">
      <c r="A251" s="13"/>
      <c r="B251" s="232"/>
      <c r="C251" s="233"/>
      <c r="D251" s="220" t="s">
        <v>201</v>
      </c>
      <c r="E251" s="234" t="s">
        <v>19</v>
      </c>
      <c r="F251" s="235" t="s">
        <v>1179</v>
      </c>
      <c r="G251" s="233"/>
      <c r="H251" s="236">
        <v>0.067000000000000004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201</v>
      </c>
      <c r="AU251" s="242" t="s">
        <v>85</v>
      </c>
      <c r="AV251" s="13" t="s">
        <v>85</v>
      </c>
      <c r="AW251" s="13" t="s">
        <v>35</v>
      </c>
      <c r="AX251" s="13" t="s">
        <v>75</v>
      </c>
      <c r="AY251" s="242" t="s">
        <v>136</v>
      </c>
    </row>
    <row r="252" s="14" customFormat="1">
      <c r="A252" s="14"/>
      <c r="B252" s="243"/>
      <c r="C252" s="244"/>
      <c r="D252" s="220" t="s">
        <v>201</v>
      </c>
      <c r="E252" s="245" t="s">
        <v>19</v>
      </c>
      <c r="F252" s="246" t="s">
        <v>205</v>
      </c>
      <c r="G252" s="244"/>
      <c r="H252" s="247">
        <v>0.15100000000000002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201</v>
      </c>
      <c r="AU252" s="253" t="s">
        <v>85</v>
      </c>
      <c r="AV252" s="14" t="s">
        <v>163</v>
      </c>
      <c r="AW252" s="14" t="s">
        <v>35</v>
      </c>
      <c r="AX252" s="14" t="s">
        <v>83</v>
      </c>
      <c r="AY252" s="253" t="s">
        <v>136</v>
      </c>
    </row>
    <row r="253" s="13" customFormat="1">
      <c r="A253" s="13"/>
      <c r="B253" s="232"/>
      <c r="C253" s="233"/>
      <c r="D253" s="220" t="s">
        <v>201</v>
      </c>
      <c r="E253" s="233"/>
      <c r="F253" s="235" t="s">
        <v>1180</v>
      </c>
      <c r="G253" s="233"/>
      <c r="H253" s="236">
        <v>0.16600000000000001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201</v>
      </c>
      <c r="AU253" s="242" t="s">
        <v>85</v>
      </c>
      <c r="AV253" s="13" t="s">
        <v>85</v>
      </c>
      <c r="AW253" s="13" t="s">
        <v>4</v>
      </c>
      <c r="AX253" s="13" t="s">
        <v>83</v>
      </c>
      <c r="AY253" s="242" t="s">
        <v>136</v>
      </c>
    </row>
    <row r="254" s="12" customFormat="1" ht="22.8" customHeight="1">
      <c r="A254" s="12"/>
      <c r="B254" s="191"/>
      <c r="C254" s="192"/>
      <c r="D254" s="193" t="s">
        <v>74</v>
      </c>
      <c r="E254" s="205" t="s">
        <v>155</v>
      </c>
      <c r="F254" s="205" t="s">
        <v>193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SUM(P255:P308)</f>
        <v>0</v>
      </c>
      <c r="Q254" s="199"/>
      <c r="R254" s="200">
        <f>SUM(R255:R308)</f>
        <v>2.4353737799999999</v>
      </c>
      <c r="S254" s="199"/>
      <c r="T254" s="201">
        <f>SUM(T255:T308)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83</v>
      </c>
      <c r="AT254" s="203" t="s">
        <v>74</v>
      </c>
      <c r="AU254" s="203" t="s">
        <v>83</v>
      </c>
      <c r="AY254" s="202" t="s">
        <v>136</v>
      </c>
      <c r="BK254" s="204">
        <f>SUM(BK255:BK308)</f>
        <v>0</v>
      </c>
    </row>
    <row r="255" s="2" customFormat="1" ht="24.15" customHeight="1">
      <c r="A255" s="41"/>
      <c r="B255" s="42"/>
      <c r="C255" s="207" t="s">
        <v>350</v>
      </c>
      <c r="D255" s="207" t="s">
        <v>139</v>
      </c>
      <c r="E255" s="208" t="s">
        <v>1181</v>
      </c>
      <c r="F255" s="209" t="s">
        <v>1182</v>
      </c>
      <c r="G255" s="210" t="s">
        <v>196</v>
      </c>
      <c r="H255" s="211">
        <v>0.64800000000000002</v>
      </c>
      <c r="I255" s="212"/>
      <c r="J255" s="213">
        <f>ROUND(I255*H255,2)</f>
        <v>0</v>
      </c>
      <c r="K255" s="209" t="s">
        <v>197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1.8775</v>
      </c>
      <c r="R255" s="216">
        <f>Q255*H255</f>
        <v>1.21662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163</v>
      </c>
      <c r="AT255" s="218" t="s">
        <v>139</v>
      </c>
      <c r="AU255" s="218" t="s">
        <v>85</v>
      </c>
      <c r="AY255" s="20" t="s">
        <v>136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163</v>
      </c>
      <c r="BM255" s="218" t="s">
        <v>1183</v>
      </c>
    </row>
    <row r="256" s="2" customFormat="1">
      <c r="A256" s="41"/>
      <c r="B256" s="42"/>
      <c r="C256" s="43"/>
      <c r="D256" s="220" t="s">
        <v>145</v>
      </c>
      <c r="E256" s="43"/>
      <c r="F256" s="221" t="s">
        <v>1184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145</v>
      </c>
      <c r="AU256" s="20" t="s">
        <v>85</v>
      </c>
    </row>
    <row r="257" s="2" customFormat="1">
      <c r="A257" s="41"/>
      <c r="B257" s="42"/>
      <c r="C257" s="43"/>
      <c r="D257" s="225" t="s">
        <v>146</v>
      </c>
      <c r="E257" s="43"/>
      <c r="F257" s="226" t="s">
        <v>1185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146</v>
      </c>
      <c r="AU257" s="20" t="s">
        <v>85</v>
      </c>
    </row>
    <row r="258" s="15" customFormat="1">
      <c r="A258" s="15"/>
      <c r="B258" s="254"/>
      <c r="C258" s="255"/>
      <c r="D258" s="220" t="s">
        <v>201</v>
      </c>
      <c r="E258" s="256" t="s">
        <v>19</v>
      </c>
      <c r="F258" s="257" t="s">
        <v>1186</v>
      </c>
      <c r="G258" s="255"/>
      <c r="H258" s="256" t="s">
        <v>19</v>
      </c>
      <c r="I258" s="258"/>
      <c r="J258" s="255"/>
      <c r="K258" s="255"/>
      <c r="L258" s="259"/>
      <c r="M258" s="260"/>
      <c r="N258" s="261"/>
      <c r="O258" s="261"/>
      <c r="P258" s="261"/>
      <c r="Q258" s="261"/>
      <c r="R258" s="261"/>
      <c r="S258" s="261"/>
      <c r="T258" s="262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3" t="s">
        <v>201</v>
      </c>
      <c r="AU258" s="263" t="s">
        <v>85</v>
      </c>
      <c r="AV258" s="15" t="s">
        <v>83</v>
      </c>
      <c r="AW258" s="15" t="s">
        <v>35</v>
      </c>
      <c r="AX258" s="15" t="s">
        <v>75</v>
      </c>
      <c r="AY258" s="263" t="s">
        <v>136</v>
      </c>
    </row>
    <row r="259" s="13" customFormat="1">
      <c r="A259" s="13"/>
      <c r="B259" s="232"/>
      <c r="C259" s="233"/>
      <c r="D259" s="220" t="s">
        <v>201</v>
      </c>
      <c r="E259" s="234" t="s">
        <v>19</v>
      </c>
      <c r="F259" s="235" t="s">
        <v>1187</v>
      </c>
      <c r="G259" s="233"/>
      <c r="H259" s="236">
        <v>0.64800000000000002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201</v>
      </c>
      <c r="AU259" s="242" t="s">
        <v>85</v>
      </c>
      <c r="AV259" s="13" t="s">
        <v>85</v>
      </c>
      <c r="AW259" s="13" t="s">
        <v>35</v>
      </c>
      <c r="AX259" s="13" t="s">
        <v>83</v>
      </c>
      <c r="AY259" s="242" t="s">
        <v>136</v>
      </c>
    </row>
    <row r="260" s="2" customFormat="1" ht="33" customHeight="1">
      <c r="A260" s="41"/>
      <c r="B260" s="42"/>
      <c r="C260" s="207" t="s">
        <v>358</v>
      </c>
      <c r="D260" s="207" t="s">
        <v>139</v>
      </c>
      <c r="E260" s="208" t="s">
        <v>1188</v>
      </c>
      <c r="F260" s="209" t="s">
        <v>1189</v>
      </c>
      <c r="G260" s="210" t="s">
        <v>214</v>
      </c>
      <c r="H260" s="211">
        <v>0.318</v>
      </c>
      <c r="I260" s="212"/>
      <c r="J260" s="213">
        <f>ROUND(I260*H260,2)</f>
        <v>0</v>
      </c>
      <c r="K260" s="209" t="s">
        <v>197</v>
      </c>
      <c r="L260" s="47"/>
      <c r="M260" s="214" t="s">
        <v>19</v>
      </c>
      <c r="N260" s="215" t="s">
        <v>46</v>
      </c>
      <c r="O260" s="87"/>
      <c r="P260" s="216">
        <f>O260*H260</f>
        <v>0</v>
      </c>
      <c r="Q260" s="216">
        <v>0.088639999999999997</v>
      </c>
      <c r="R260" s="216">
        <f>Q260*H260</f>
        <v>0.028187520000000001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163</v>
      </c>
      <c r="AT260" s="218" t="s">
        <v>139</v>
      </c>
      <c r="AU260" s="218" t="s">
        <v>85</v>
      </c>
      <c r="AY260" s="20" t="s">
        <v>136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163</v>
      </c>
      <c r="BM260" s="218" t="s">
        <v>1190</v>
      </c>
    </row>
    <row r="261" s="2" customFormat="1">
      <c r="A261" s="41"/>
      <c r="B261" s="42"/>
      <c r="C261" s="43"/>
      <c r="D261" s="220" t="s">
        <v>145</v>
      </c>
      <c r="E261" s="43"/>
      <c r="F261" s="221" t="s">
        <v>1191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145</v>
      </c>
      <c r="AU261" s="20" t="s">
        <v>85</v>
      </c>
    </row>
    <row r="262" s="2" customFormat="1">
      <c r="A262" s="41"/>
      <c r="B262" s="42"/>
      <c r="C262" s="43"/>
      <c r="D262" s="225" t="s">
        <v>146</v>
      </c>
      <c r="E262" s="43"/>
      <c r="F262" s="226" t="s">
        <v>1192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146</v>
      </c>
      <c r="AU262" s="20" t="s">
        <v>85</v>
      </c>
    </row>
    <row r="263" s="15" customFormat="1">
      <c r="A263" s="15"/>
      <c r="B263" s="254"/>
      <c r="C263" s="255"/>
      <c r="D263" s="220" t="s">
        <v>201</v>
      </c>
      <c r="E263" s="256" t="s">
        <v>19</v>
      </c>
      <c r="F263" s="257" t="s">
        <v>1193</v>
      </c>
      <c r="G263" s="255"/>
      <c r="H263" s="256" t="s">
        <v>19</v>
      </c>
      <c r="I263" s="258"/>
      <c r="J263" s="255"/>
      <c r="K263" s="255"/>
      <c r="L263" s="259"/>
      <c r="M263" s="260"/>
      <c r="N263" s="261"/>
      <c r="O263" s="261"/>
      <c r="P263" s="261"/>
      <c r="Q263" s="261"/>
      <c r="R263" s="261"/>
      <c r="S263" s="261"/>
      <c r="T263" s="262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3" t="s">
        <v>201</v>
      </c>
      <c r="AU263" s="263" t="s">
        <v>85</v>
      </c>
      <c r="AV263" s="15" t="s">
        <v>83</v>
      </c>
      <c r="AW263" s="15" t="s">
        <v>35</v>
      </c>
      <c r="AX263" s="15" t="s">
        <v>75</v>
      </c>
      <c r="AY263" s="263" t="s">
        <v>136</v>
      </c>
    </row>
    <row r="264" s="15" customFormat="1">
      <c r="A264" s="15"/>
      <c r="B264" s="254"/>
      <c r="C264" s="255"/>
      <c r="D264" s="220" t="s">
        <v>201</v>
      </c>
      <c r="E264" s="256" t="s">
        <v>19</v>
      </c>
      <c r="F264" s="257" t="s">
        <v>1194</v>
      </c>
      <c r="G264" s="255"/>
      <c r="H264" s="256" t="s">
        <v>19</v>
      </c>
      <c r="I264" s="258"/>
      <c r="J264" s="255"/>
      <c r="K264" s="255"/>
      <c r="L264" s="259"/>
      <c r="M264" s="260"/>
      <c r="N264" s="261"/>
      <c r="O264" s="261"/>
      <c r="P264" s="261"/>
      <c r="Q264" s="261"/>
      <c r="R264" s="261"/>
      <c r="S264" s="261"/>
      <c r="T264" s="262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3" t="s">
        <v>201</v>
      </c>
      <c r="AU264" s="263" t="s">
        <v>85</v>
      </c>
      <c r="AV264" s="15" t="s">
        <v>83</v>
      </c>
      <c r="AW264" s="15" t="s">
        <v>35</v>
      </c>
      <c r="AX264" s="15" t="s">
        <v>75</v>
      </c>
      <c r="AY264" s="263" t="s">
        <v>136</v>
      </c>
    </row>
    <row r="265" s="13" customFormat="1">
      <c r="A265" s="13"/>
      <c r="B265" s="232"/>
      <c r="C265" s="233"/>
      <c r="D265" s="220" t="s">
        <v>201</v>
      </c>
      <c r="E265" s="234" t="s">
        <v>19</v>
      </c>
      <c r="F265" s="235" t="s">
        <v>1195</v>
      </c>
      <c r="G265" s="233"/>
      <c r="H265" s="236">
        <v>0.106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201</v>
      </c>
      <c r="AU265" s="242" t="s">
        <v>85</v>
      </c>
      <c r="AV265" s="13" t="s">
        <v>85</v>
      </c>
      <c r="AW265" s="13" t="s">
        <v>35</v>
      </c>
      <c r="AX265" s="13" t="s">
        <v>75</v>
      </c>
      <c r="AY265" s="242" t="s">
        <v>136</v>
      </c>
    </row>
    <row r="266" s="15" customFormat="1">
      <c r="A266" s="15"/>
      <c r="B266" s="254"/>
      <c r="C266" s="255"/>
      <c r="D266" s="220" t="s">
        <v>201</v>
      </c>
      <c r="E266" s="256" t="s">
        <v>19</v>
      </c>
      <c r="F266" s="257" t="s">
        <v>1196</v>
      </c>
      <c r="G266" s="255"/>
      <c r="H266" s="256" t="s">
        <v>19</v>
      </c>
      <c r="I266" s="258"/>
      <c r="J266" s="255"/>
      <c r="K266" s="255"/>
      <c r="L266" s="259"/>
      <c r="M266" s="260"/>
      <c r="N266" s="261"/>
      <c r="O266" s="261"/>
      <c r="P266" s="261"/>
      <c r="Q266" s="261"/>
      <c r="R266" s="261"/>
      <c r="S266" s="261"/>
      <c r="T266" s="26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3" t="s">
        <v>201</v>
      </c>
      <c r="AU266" s="263" t="s">
        <v>85</v>
      </c>
      <c r="AV266" s="15" t="s">
        <v>83</v>
      </c>
      <c r="AW266" s="15" t="s">
        <v>35</v>
      </c>
      <c r="AX266" s="15" t="s">
        <v>75</v>
      </c>
      <c r="AY266" s="263" t="s">
        <v>136</v>
      </c>
    </row>
    <row r="267" s="13" customFormat="1">
      <c r="A267" s="13"/>
      <c r="B267" s="232"/>
      <c r="C267" s="233"/>
      <c r="D267" s="220" t="s">
        <v>201</v>
      </c>
      <c r="E267" s="234" t="s">
        <v>19</v>
      </c>
      <c r="F267" s="235" t="s">
        <v>1195</v>
      </c>
      <c r="G267" s="233"/>
      <c r="H267" s="236">
        <v>0.106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201</v>
      </c>
      <c r="AU267" s="242" t="s">
        <v>85</v>
      </c>
      <c r="AV267" s="13" t="s">
        <v>85</v>
      </c>
      <c r="AW267" s="13" t="s">
        <v>35</v>
      </c>
      <c r="AX267" s="13" t="s">
        <v>75</v>
      </c>
      <c r="AY267" s="242" t="s">
        <v>136</v>
      </c>
    </row>
    <row r="268" s="15" customFormat="1">
      <c r="A268" s="15"/>
      <c r="B268" s="254"/>
      <c r="C268" s="255"/>
      <c r="D268" s="220" t="s">
        <v>201</v>
      </c>
      <c r="E268" s="256" t="s">
        <v>19</v>
      </c>
      <c r="F268" s="257" t="s">
        <v>1197</v>
      </c>
      <c r="G268" s="255"/>
      <c r="H268" s="256" t="s">
        <v>19</v>
      </c>
      <c r="I268" s="258"/>
      <c r="J268" s="255"/>
      <c r="K268" s="255"/>
      <c r="L268" s="259"/>
      <c r="M268" s="260"/>
      <c r="N268" s="261"/>
      <c r="O268" s="261"/>
      <c r="P268" s="261"/>
      <c r="Q268" s="261"/>
      <c r="R268" s="261"/>
      <c r="S268" s="261"/>
      <c r="T268" s="262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3" t="s">
        <v>201</v>
      </c>
      <c r="AU268" s="263" t="s">
        <v>85</v>
      </c>
      <c r="AV268" s="15" t="s">
        <v>83</v>
      </c>
      <c r="AW268" s="15" t="s">
        <v>35</v>
      </c>
      <c r="AX268" s="15" t="s">
        <v>75</v>
      </c>
      <c r="AY268" s="263" t="s">
        <v>136</v>
      </c>
    </row>
    <row r="269" s="13" customFormat="1">
      <c r="A269" s="13"/>
      <c r="B269" s="232"/>
      <c r="C269" s="233"/>
      <c r="D269" s="220" t="s">
        <v>201</v>
      </c>
      <c r="E269" s="234" t="s">
        <v>19</v>
      </c>
      <c r="F269" s="235" t="s">
        <v>1195</v>
      </c>
      <c r="G269" s="233"/>
      <c r="H269" s="236">
        <v>0.106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201</v>
      </c>
      <c r="AU269" s="242" t="s">
        <v>85</v>
      </c>
      <c r="AV269" s="13" t="s">
        <v>85</v>
      </c>
      <c r="AW269" s="13" t="s">
        <v>35</v>
      </c>
      <c r="AX269" s="13" t="s">
        <v>75</v>
      </c>
      <c r="AY269" s="242" t="s">
        <v>136</v>
      </c>
    </row>
    <row r="270" s="14" customFormat="1">
      <c r="A270" s="14"/>
      <c r="B270" s="243"/>
      <c r="C270" s="244"/>
      <c r="D270" s="220" t="s">
        <v>201</v>
      </c>
      <c r="E270" s="245" t="s">
        <v>19</v>
      </c>
      <c r="F270" s="246" t="s">
        <v>205</v>
      </c>
      <c r="G270" s="244"/>
      <c r="H270" s="247">
        <v>0.318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201</v>
      </c>
      <c r="AU270" s="253" t="s">
        <v>85</v>
      </c>
      <c r="AV270" s="14" t="s">
        <v>163</v>
      </c>
      <c r="AW270" s="14" t="s">
        <v>35</v>
      </c>
      <c r="AX270" s="14" t="s">
        <v>83</v>
      </c>
      <c r="AY270" s="253" t="s">
        <v>136</v>
      </c>
    </row>
    <row r="271" s="2" customFormat="1" ht="21.75" customHeight="1">
      <c r="A271" s="41"/>
      <c r="B271" s="42"/>
      <c r="C271" s="264" t="s">
        <v>368</v>
      </c>
      <c r="D271" s="264" t="s">
        <v>263</v>
      </c>
      <c r="E271" s="265" t="s">
        <v>1198</v>
      </c>
      <c r="F271" s="266" t="s">
        <v>1199</v>
      </c>
      <c r="G271" s="267" t="s">
        <v>214</v>
      </c>
      <c r="H271" s="268">
        <v>0.34999999999999998</v>
      </c>
      <c r="I271" s="269"/>
      <c r="J271" s="270">
        <f>ROUND(I271*H271,2)</f>
        <v>0</v>
      </c>
      <c r="K271" s="266" t="s">
        <v>197</v>
      </c>
      <c r="L271" s="271"/>
      <c r="M271" s="272" t="s">
        <v>19</v>
      </c>
      <c r="N271" s="273" t="s">
        <v>46</v>
      </c>
      <c r="O271" s="87"/>
      <c r="P271" s="216">
        <f>O271*H271</f>
        <v>0</v>
      </c>
      <c r="Q271" s="216">
        <v>1</v>
      </c>
      <c r="R271" s="216">
        <f>Q271*H271</f>
        <v>0.34999999999999998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255</v>
      </c>
      <c r="AT271" s="218" t="s">
        <v>263</v>
      </c>
      <c r="AU271" s="218" t="s">
        <v>85</v>
      </c>
      <c r="AY271" s="20" t="s">
        <v>136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83</v>
      </c>
      <c r="BK271" s="219">
        <f>ROUND(I271*H271,2)</f>
        <v>0</v>
      </c>
      <c r="BL271" s="20" t="s">
        <v>163</v>
      </c>
      <c r="BM271" s="218" t="s">
        <v>1200</v>
      </c>
    </row>
    <row r="272" s="2" customFormat="1">
      <c r="A272" s="41"/>
      <c r="B272" s="42"/>
      <c r="C272" s="43"/>
      <c r="D272" s="220" t="s">
        <v>145</v>
      </c>
      <c r="E272" s="43"/>
      <c r="F272" s="221" t="s">
        <v>1199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145</v>
      </c>
      <c r="AU272" s="20" t="s">
        <v>85</v>
      </c>
    </row>
    <row r="273" s="13" customFormat="1">
      <c r="A273" s="13"/>
      <c r="B273" s="232"/>
      <c r="C273" s="233"/>
      <c r="D273" s="220" t="s">
        <v>201</v>
      </c>
      <c r="E273" s="233"/>
      <c r="F273" s="235" t="s">
        <v>1201</v>
      </c>
      <c r="G273" s="233"/>
      <c r="H273" s="236">
        <v>0.34999999999999998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201</v>
      </c>
      <c r="AU273" s="242" t="s">
        <v>85</v>
      </c>
      <c r="AV273" s="13" t="s">
        <v>85</v>
      </c>
      <c r="AW273" s="13" t="s">
        <v>4</v>
      </c>
      <c r="AX273" s="13" t="s">
        <v>83</v>
      </c>
      <c r="AY273" s="242" t="s">
        <v>136</v>
      </c>
    </row>
    <row r="274" s="2" customFormat="1" ht="33" customHeight="1">
      <c r="A274" s="41"/>
      <c r="B274" s="42"/>
      <c r="C274" s="207" t="s">
        <v>374</v>
      </c>
      <c r="D274" s="207" t="s">
        <v>139</v>
      </c>
      <c r="E274" s="208" t="s">
        <v>1202</v>
      </c>
      <c r="F274" s="209" t="s">
        <v>1203</v>
      </c>
      <c r="G274" s="210" t="s">
        <v>214</v>
      </c>
      <c r="H274" s="211">
        <v>0.159</v>
      </c>
      <c r="I274" s="212"/>
      <c r="J274" s="213">
        <f>ROUND(I274*H274,2)</f>
        <v>0</v>
      </c>
      <c r="K274" s="209" t="s">
        <v>197</v>
      </c>
      <c r="L274" s="47"/>
      <c r="M274" s="214" t="s">
        <v>19</v>
      </c>
      <c r="N274" s="215" t="s">
        <v>46</v>
      </c>
      <c r="O274" s="87"/>
      <c r="P274" s="216">
        <f>O274*H274</f>
        <v>0</v>
      </c>
      <c r="Q274" s="216">
        <v>0.067640000000000006</v>
      </c>
      <c r="R274" s="216">
        <f>Q274*H274</f>
        <v>0.01075476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163</v>
      </c>
      <c r="AT274" s="218" t="s">
        <v>139</v>
      </c>
      <c r="AU274" s="218" t="s">
        <v>85</v>
      </c>
      <c r="AY274" s="20" t="s">
        <v>136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83</v>
      </c>
      <c r="BK274" s="219">
        <f>ROUND(I274*H274,2)</f>
        <v>0</v>
      </c>
      <c r="BL274" s="20" t="s">
        <v>163</v>
      </c>
      <c r="BM274" s="218" t="s">
        <v>1204</v>
      </c>
    </row>
    <row r="275" s="2" customFormat="1">
      <c r="A275" s="41"/>
      <c r="B275" s="42"/>
      <c r="C275" s="43"/>
      <c r="D275" s="220" t="s">
        <v>145</v>
      </c>
      <c r="E275" s="43"/>
      <c r="F275" s="221" t="s">
        <v>1205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145</v>
      </c>
      <c r="AU275" s="20" t="s">
        <v>85</v>
      </c>
    </row>
    <row r="276" s="2" customFormat="1">
      <c r="A276" s="41"/>
      <c r="B276" s="42"/>
      <c r="C276" s="43"/>
      <c r="D276" s="225" t="s">
        <v>146</v>
      </c>
      <c r="E276" s="43"/>
      <c r="F276" s="226" t="s">
        <v>1206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146</v>
      </c>
      <c r="AU276" s="20" t="s">
        <v>85</v>
      </c>
    </row>
    <row r="277" s="15" customFormat="1">
      <c r="A277" s="15"/>
      <c r="B277" s="254"/>
      <c r="C277" s="255"/>
      <c r="D277" s="220" t="s">
        <v>201</v>
      </c>
      <c r="E277" s="256" t="s">
        <v>19</v>
      </c>
      <c r="F277" s="257" t="s">
        <v>1207</v>
      </c>
      <c r="G277" s="255"/>
      <c r="H277" s="256" t="s">
        <v>19</v>
      </c>
      <c r="I277" s="258"/>
      <c r="J277" s="255"/>
      <c r="K277" s="255"/>
      <c r="L277" s="259"/>
      <c r="M277" s="260"/>
      <c r="N277" s="261"/>
      <c r="O277" s="261"/>
      <c r="P277" s="261"/>
      <c r="Q277" s="261"/>
      <c r="R277" s="261"/>
      <c r="S277" s="261"/>
      <c r="T277" s="262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3" t="s">
        <v>201</v>
      </c>
      <c r="AU277" s="263" t="s">
        <v>85</v>
      </c>
      <c r="AV277" s="15" t="s">
        <v>83</v>
      </c>
      <c r="AW277" s="15" t="s">
        <v>35</v>
      </c>
      <c r="AX277" s="15" t="s">
        <v>75</v>
      </c>
      <c r="AY277" s="263" t="s">
        <v>136</v>
      </c>
    </row>
    <row r="278" s="15" customFormat="1">
      <c r="A278" s="15"/>
      <c r="B278" s="254"/>
      <c r="C278" s="255"/>
      <c r="D278" s="220" t="s">
        <v>201</v>
      </c>
      <c r="E278" s="256" t="s">
        <v>19</v>
      </c>
      <c r="F278" s="257" t="s">
        <v>1194</v>
      </c>
      <c r="G278" s="255"/>
      <c r="H278" s="256" t="s">
        <v>19</v>
      </c>
      <c r="I278" s="258"/>
      <c r="J278" s="255"/>
      <c r="K278" s="255"/>
      <c r="L278" s="259"/>
      <c r="M278" s="260"/>
      <c r="N278" s="261"/>
      <c r="O278" s="261"/>
      <c r="P278" s="261"/>
      <c r="Q278" s="261"/>
      <c r="R278" s="261"/>
      <c r="S278" s="261"/>
      <c r="T278" s="26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3" t="s">
        <v>201</v>
      </c>
      <c r="AU278" s="263" t="s">
        <v>85</v>
      </c>
      <c r="AV278" s="15" t="s">
        <v>83</v>
      </c>
      <c r="AW278" s="15" t="s">
        <v>35</v>
      </c>
      <c r="AX278" s="15" t="s">
        <v>75</v>
      </c>
      <c r="AY278" s="263" t="s">
        <v>136</v>
      </c>
    </row>
    <row r="279" s="13" customFormat="1">
      <c r="A279" s="13"/>
      <c r="B279" s="232"/>
      <c r="C279" s="233"/>
      <c r="D279" s="220" t="s">
        <v>201</v>
      </c>
      <c r="E279" s="234" t="s">
        <v>19</v>
      </c>
      <c r="F279" s="235" t="s">
        <v>1208</v>
      </c>
      <c r="G279" s="233"/>
      <c r="H279" s="236">
        <v>0.052999999999999998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201</v>
      </c>
      <c r="AU279" s="242" t="s">
        <v>85</v>
      </c>
      <c r="AV279" s="13" t="s">
        <v>85</v>
      </c>
      <c r="AW279" s="13" t="s">
        <v>35</v>
      </c>
      <c r="AX279" s="13" t="s">
        <v>75</v>
      </c>
      <c r="AY279" s="242" t="s">
        <v>136</v>
      </c>
    </row>
    <row r="280" s="15" customFormat="1">
      <c r="A280" s="15"/>
      <c r="B280" s="254"/>
      <c r="C280" s="255"/>
      <c r="D280" s="220" t="s">
        <v>201</v>
      </c>
      <c r="E280" s="256" t="s">
        <v>19</v>
      </c>
      <c r="F280" s="257" t="s">
        <v>1196</v>
      </c>
      <c r="G280" s="255"/>
      <c r="H280" s="256" t="s">
        <v>19</v>
      </c>
      <c r="I280" s="258"/>
      <c r="J280" s="255"/>
      <c r="K280" s="255"/>
      <c r="L280" s="259"/>
      <c r="M280" s="260"/>
      <c r="N280" s="261"/>
      <c r="O280" s="261"/>
      <c r="P280" s="261"/>
      <c r="Q280" s="261"/>
      <c r="R280" s="261"/>
      <c r="S280" s="261"/>
      <c r="T280" s="262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3" t="s">
        <v>201</v>
      </c>
      <c r="AU280" s="263" t="s">
        <v>85</v>
      </c>
      <c r="AV280" s="15" t="s">
        <v>83</v>
      </c>
      <c r="AW280" s="15" t="s">
        <v>35</v>
      </c>
      <c r="AX280" s="15" t="s">
        <v>75</v>
      </c>
      <c r="AY280" s="263" t="s">
        <v>136</v>
      </c>
    </row>
    <row r="281" s="13" customFormat="1">
      <c r="A281" s="13"/>
      <c r="B281" s="232"/>
      <c r="C281" s="233"/>
      <c r="D281" s="220" t="s">
        <v>201</v>
      </c>
      <c r="E281" s="234" t="s">
        <v>19</v>
      </c>
      <c r="F281" s="235" t="s">
        <v>1208</v>
      </c>
      <c r="G281" s="233"/>
      <c r="H281" s="236">
        <v>0.052999999999999998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201</v>
      </c>
      <c r="AU281" s="242" t="s">
        <v>85</v>
      </c>
      <c r="AV281" s="13" t="s">
        <v>85</v>
      </c>
      <c r="AW281" s="13" t="s">
        <v>35</v>
      </c>
      <c r="AX281" s="13" t="s">
        <v>75</v>
      </c>
      <c r="AY281" s="242" t="s">
        <v>136</v>
      </c>
    </row>
    <row r="282" s="15" customFormat="1">
      <c r="A282" s="15"/>
      <c r="B282" s="254"/>
      <c r="C282" s="255"/>
      <c r="D282" s="220" t="s">
        <v>201</v>
      </c>
      <c r="E282" s="256" t="s">
        <v>19</v>
      </c>
      <c r="F282" s="257" t="s">
        <v>1197</v>
      </c>
      <c r="G282" s="255"/>
      <c r="H282" s="256" t="s">
        <v>19</v>
      </c>
      <c r="I282" s="258"/>
      <c r="J282" s="255"/>
      <c r="K282" s="255"/>
      <c r="L282" s="259"/>
      <c r="M282" s="260"/>
      <c r="N282" s="261"/>
      <c r="O282" s="261"/>
      <c r="P282" s="261"/>
      <c r="Q282" s="261"/>
      <c r="R282" s="261"/>
      <c r="S282" s="261"/>
      <c r="T282" s="262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3" t="s">
        <v>201</v>
      </c>
      <c r="AU282" s="263" t="s">
        <v>85</v>
      </c>
      <c r="AV282" s="15" t="s">
        <v>83</v>
      </c>
      <c r="AW282" s="15" t="s">
        <v>35</v>
      </c>
      <c r="AX282" s="15" t="s">
        <v>75</v>
      </c>
      <c r="AY282" s="263" t="s">
        <v>136</v>
      </c>
    </row>
    <row r="283" s="13" customFormat="1">
      <c r="A283" s="13"/>
      <c r="B283" s="232"/>
      <c r="C283" s="233"/>
      <c r="D283" s="220" t="s">
        <v>201</v>
      </c>
      <c r="E283" s="234" t="s">
        <v>19</v>
      </c>
      <c r="F283" s="235" t="s">
        <v>1208</v>
      </c>
      <c r="G283" s="233"/>
      <c r="H283" s="236">
        <v>0.052999999999999998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201</v>
      </c>
      <c r="AU283" s="242" t="s">
        <v>85</v>
      </c>
      <c r="AV283" s="13" t="s">
        <v>85</v>
      </c>
      <c r="AW283" s="13" t="s">
        <v>35</v>
      </c>
      <c r="AX283" s="13" t="s">
        <v>75</v>
      </c>
      <c r="AY283" s="242" t="s">
        <v>136</v>
      </c>
    </row>
    <row r="284" s="14" customFormat="1">
      <c r="A284" s="14"/>
      <c r="B284" s="243"/>
      <c r="C284" s="244"/>
      <c r="D284" s="220" t="s">
        <v>201</v>
      </c>
      <c r="E284" s="245" t="s">
        <v>19</v>
      </c>
      <c r="F284" s="246" t="s">
        <v>205</v>
      </c>
      <c r="G284" s="244"/>
      <c r="H284" s="247">
        <v>0.159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201</v>
      </c>
      <c r="AU284" s="253" t="s">
        <v>85</v>
      </c>
      <c r="AV284" s="14" t="s">
        <v>163</v>
      </c>
      <c r="AW284" s="14" t="s">
        <v>35</v>
      </c>
      <c r="AX284" s="14" t="s">
        <v>83</v>
      </c>
      <c r="AY284" s="253" t="s">
        <v>136</v>
      </c>
    </row>
    <row r="285" s="2" customFormat="1" ht="21.75" customHeight="1">
      <c r="A285" s="41"/>
      <c r="B285" s="42"/>
      <c r="C285" s="264" t="s">
        <v>380</v>
      </c>
      <c r="D285" s="264" t="s">
        <v>263</v>
      </c>
      <c r="E285" s="265" t="s">
        <v>1209</v>
      </c>
      <c r="F285" s="266" t="s">
        <v>1210</v>
      </c>
      <c r="G285" s="267" t="s">
        <v>214</v>
      </c>
      <c r="H285" s="268">
        <v>0.17499999999999999</v>
      </c>
      <c r="I285" s="269"/>
      <c r="J285" s="270">
        <f>ROUND(I285*H285,2)</f>
        <v>0</v>
      </c>
      <c r="K285" s="266" t="s">
        <v>197</v>
      </c>
      <c r="L285" s="271"/>
      <c r="M285" s="272" t="s">
        <v>19</v>
      </c>
      <c r="N285" s="273" t="s">
        <v>46</v>
      </c>
      <c r="O285" s="87"/>
      <c r="P285" s="216">
        <f>O285*H285</f>
        <v>0</v>
      </c>
      <c r="Q285" s="216">
        <v>1</v>
      </c>
      <c r="R285" s="216">
        <f>Q285*H285</f>
        <v>0.17499999999999999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255</v>
      </c>
      <c r="AT285" s="218" t="s">
        <v>263</v>
      </c>
      <c r="AU285" s="218" t="s">
        <v>85</v>
      </c>
      <c r="AY285" s="20" t="s">
        <v>136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83</v>
      </c>
      <c r="BK285" s="219">
        <f>ROUND(I285*H285,2)</f>
        <v>0</v>
      </c>
      <c r="BL285" s="20" t="s">
        <v>163</v>
      </c>
      <c r="BM285" s="218" t="s">
        <v>1211</v>
      </c>
    </row>
    <row r="286" s="2" customFormat="1">
      <c r="A286" s="41"/>
      <c r="B286" s="42"/>
      <c r="C286" s="43"/>
      <c r="D286" s="220" t="s">
        <v>145</v>
      </c>
      <c r="E286" s="43"/>
      <c r="F286" s="221" t="s">
        <v>1210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145</v>
      </c>
      <c r="AU286" s="20" t="s">
        <v>85</v>
      </c>
    </row>
    <row r="287" s="13" customFormat="1">
      <c r="A287" s="13"/>
      <c r="B287" s="232"/>
      <c r="C287" s="233"/>
      <c r="D287" s="220" t="s">
        <v>201</v>
      </c>
      <c r="E287" s="233"/>
      <c r="F287" s="235" t="s">
        <v>1212</v>
      </c>
      <c r="G287" s="233"/>
      <c r="H287" s="236">
        <v>0.17499999999999999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201</v>
      </c>
      <c r="AU287" s="242" t="s">
        <v>85</v>
      </c>
      <c r="AV287" s="13" t="s">
        <v>85</v>
      </c>
      <c r="AW287" s="13" t="s">
        <v>4</v>
      </c>
      <c r="AX287" s="13" t="s">
        <v>83</v>
      </c>
      <c r="AY287" s="242" t="s">
        <v>136</v>
      </c>
    </row>
    <row r="288" s="2" customFormat="1" ht="24.15" customHeight="1">
      <c r="A288" s="41"/>
      <c r="B288" s="42"/>
      <c r="C288" s="207" t="s">
        <v>388</v>
      </c>
      <c r="D288" s="207" t="s">
        <v>139</v>
      </c>
      <c r="E288" s="208" t="s">
        <v>1213</v>
      </c>
      <c r="F288" s="209" t="s">
        <v>1214</v>
      </c>
      <c r="G288" s="210" t="s">
        <v>222</v>
      </c>
      <c r="H288" s="211">
        <v>3.6749999999999998</v>
      </c>
      <c r="I288" s="212"/>
      <c r="J288" s="213">
        <f>ROUND(I288*H288,2)</f>
        <v>0</v>
      </c>
      <c r="K288" s="209" t="s">
        <v>197</v>
      </c>
      <c r="L288" s="47"/>
      <c r="M288" s="214" t="s">
        <v>19</v>
      </c>
      <c r="N288" s="215" t="s">
        <v>46</v>
      </c>
      <c r="O288" s="87"/>
      <c r="P288" s="216">
        <f>O288*H288</f>
        <v>0</v>
      </c>
      <c r="Q288" s="216">
        <v>0.17818000000000001</v>
      </c>
      <c r="R288" s="216">
        <f>Q288*H288</f>
        <v>0.65481149999999999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163</v>
      </c>
      <c r="AT288" s="218" t="s">
        <v>139</v>
      </c>
      <c r="AU288" s="218" t="s">
        <v>85</v>
      </c>
      <c r="AY288" s="20" t="s">
        <v>136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83</v>
      </c>
      <c r="BK288" s="219">
        <f>ROUND(I288*H288,2)</f>
        <v>0</v>
      </c>
      <c r="BL288" s="20" t="s">
        <v>163</v>
      </c>
      <c r="BM288" s="218" t="s">
        <v>1215</v>
      </c>
    </row>
    <row r="289" s="2" customFormat="1">
      <c r="A289" s="41"/>
      <c r="B289" s="42"/>
      <c r="C289" s="43"/>
      <c r="D289" s="220" t="s">
        <v>145</v>
      </c>
      <c r="E289" s="43"/>
      <c r="F289" s="221" t="s">
        <v>1216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145</v>
      </c>
      <c r="AU289" s="20" t="s">
        <v>85</v>
      </c>
    </row>
    <row r="290" s="2" customFormat="1">
      <c r="A290" s="41"/>
      <c r="B290" s="42"/>
      <c r="C290" s="43"/>
      <c r="D290" s="225" t="s">
        <v>146</v>
      </c>
      <c r="E290" s="43"/>
      <c r="F290" s="226" t="s">
        <v>1217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146</v>
      </c>
      <c r="AU290" s="20" t="s">
        <v>85</v>
      </c>
    </row>
    <row r="291" s="15" customFormat="1">
      <c r="A291" s="15"/>
      <c r="B291" s="254"/>
      <c r="C291" s="255"/>
      <c r="D291" s="220" t="s">
        <v>201</v>
      </c>
      <c r="E291" s="256" t="s">
        <v>19</v>
      </c>
      <c r="F291" s="257" t="s">
        <v>1218</v>
      </c>
      <c r="G291" s="255"/>
      <c r="H291" s="256" t="s">
        <v>19</v>
      </c>
      <c r="I291" s="258"/>
      <c r="J291" s="255"/>
      <c r="K291" s="255"/>
      <c r="L291" s="259"/>
      <c r="M291" s="260"/>
      <c r="N291" s="261"/>
      <c r="O291" s="261"/>
      <c r="P291" s="261"/>
      <c r="Q291" s="261"/>
      <c r="R291" s="261"/>
      <c r="S291" s="261"/>
      <c r="T291" s="262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3" t="s">
        <v>201</v>
      </c>
      <c r="AU291" s="263" t="s">
        <v>85</v>
      </c>
      <c r="AV291" s="15" t="s">
        <v>83</v>
      </c>
      <c r="AW291" s="15" t="s">
        <v>35</v>
      </c>
      <c r="AX291" s="15" t="s">
        <v>75</v>
      </c>
      <c r="AY291" s="263" t="s">
        <v>136</v>
      </c>
    </row>
    <row r="292" s="15" customFormat="1">
      <c r="A292" s="15"/>
      <c r="B292" s="254"/>
      <c r="C292" s="255"/>
      <c r="D292" s="220" t="s">
        <v>201</v>
      </c>
      <c r="E292" s="256" t="s">
        <v>19</v>
      </c>
      <c r="F292" s="257" t="s">
        <v>1194</v>
      </c>
      <c r="G292" s="255"/>
      <c r="H292" s="256" t="s">
        <v>19</v>
      </c>
      <c r="I292" s="258"/>
      <c r="J292" s="255"/>
      <c r="K292" s="255"/>
      <c r="L292" s="259"/>
      <c r="M292" s="260"/>
      <c r="N292" s="261"/>
      <c r="O292" s="261"/>
      <c r="P292" s="261"/>
      <c r="Q292" s="261"/>
      <c r="R292" s="261"/>
      <c r="S292" s="261"/>
      <c r="T292" s="262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3" t="s">
        <v>201</v>
      </c>
      <c r="AU292" s="263" t="s">
        <v>85</v>
      </c>
      <c r="AV292" s="15" t="s">
        <v>83</v>
      </c>
      <c r="AW292" s="15" t="s">
        <v>35</v>
      </c>
      <c r="AX292" s="15" t="s">
        <v>75</v>
      </c>
      <c r="AY292" s="263" t="s">
        <v>136</v>
      </c>
    </row>
    <row r="293" s="13" customFormat="1">
      <c r="A293" s="13"/>
      <c r="B293" s="232"/>
      <c r="C293" s="233"/>
      <c r="D293" s="220" t="s">
        <v>201</v>
      </c>
      <c r="E293" s="234" t="s">
        <v>19</v>
      </c>
      <c r="F293" s="235" t="s">
        <v>1219</v>
      </c>
      <c r="G293" s="233"/>
      <c r="H293" s="236">
        <v>0.376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201</v>
      </c>
      <c r="AU293" s="242" t="s">
        <v>85</v>
      </c>
      <c r="AV293" s="13" t="s">
        <v>85</v>
      </c>
      <c r="AW293" s="13" t="s">
        <v>35</v>
      </c>
      <c r="AX293" s="13" t="s">
        <v>75</v>
      </c>
      <c r="AY293" s="242" t="s">
        <v>136</v>
      </c>
    </row>
    <row r="294" s="13" customFormat="1">
      <c r="A294" s="13"/>
      <c r="B294" s="232"/>
      <c r="C294" s="233"/>
      <c r="D294" s="220" t="s">
        <v>201</v>
      </c>
      <c r="E294" s="234" t="s">
        <v>19</v>
      </c>
      <c r="F294" s="235" t="s">
        <v>1220</v>
      </c>
      <c r="G294" s="233"/>
      <c r="H294" s="236">
        <v>0.55300000000000005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201</v>
      </c>
      <c r="AU294" s="242" t="s">
        <v>85</v>
      </c>
      <c r="AV294" s="13" t="s">
        <v>85</v>
      </c>
      <c r="AW294" s="13" t="s">
        <v>35</v>
      </c>
      <c r="AX294" s="13" t="s">
        <v>75</v>
      </c>
      <c r="AY294" s="242" t="s">
        <v>136</v>
      </c>
    </row>
    <row r="295" s="15" customFormat="1">
      <c r="A295" s="15"/>
      <c r="B295" s="254"/>
      <c r="C295" s="255"/>
      <c r="D295" s="220" t="s">
        <v>201</v>
      </c>
      <c r="E295" s="256" t="s">
        <v>19</v>
      </c>
      <c r="F295" s="257" t="s">
        <v>1196</v>
      </c>
      <c r="G295" s="255"/>
      <c r="H295" s="256" t="s">
        <v>19</v>
      </c>
      <c r="I295" s="258"/>
      <c r="J295" s="255"/>
      <c r="K295" s="255"/>
      <c r="L295" s="259"/>
      <c r="M295" s="260"/>
      <c r="N295" s="261"/>
      <c r="O295" s="261"/>
      <c r="P295" s="261"/>
      <c r="Q295" s="261"/>
      <c r="R295" s="261"/>
      <c r="S295" s="261"/>
      <c r="T295" s="262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3" t="s">
        <v>201</v>
      </c>
      <c r="AU295" s="263" t="s">
        <v>85</v>
      </c>
      <c r="AV295" s="15" t="s">
        <v>83</v>
      </c>
      <c r="AW295" s="15" t="s">
        <v>35</v>
      </c>
      <c r="AX295" s="15" t="s">
        <v>75</v>
      </c>
      <c r="AY295" s="263" t="s">
        <v>136</v>
      </c>
    </row>
    <row r="296" s="13" customFormat="1">
      <c r="A296" s="13"/>
      <c r="B296" s="232"/>
      <c r="C296" s="233"/>
      <c r="D296" s="220" t="s">
        <v>201</v>
      </c>
      <c r="E296" s="234" t="s">
        <v>19</v>
      </c>
      <c r="F296" s="235" t="s">
        <v>1219</v>
      </c>
      <c r="G296" s="233"/>
      <c r="H296" s="236">
        <v>0.376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201</v>
      </c>
      <c r="AU296" s="242" t="s">
        <v>85</v>
      </c>
      <c r="AV296" s="13" t="s">
        <v>85</v>
      </c>
      <c r="AW296" s="13" t="s">
        <v>35</v>
      </c>
      <c r="AX296" s="13" t="s">
        <v>75</v>
      </c>
      <c r="AY296" s="242" t="s">
        <v>136</v>
      </c>
    </row>
    <row r="297" s="13" customFormat="1">
      <c r="A297" s="13"/>
      <c r="B297" s="232"/>
      <c r="C297" s="233"/>
      <c r="D297" s="220" t="s">
        <v>201</v>
      </c>
      <c r="E297" s="234" t="s">
        <v>19</v>
      </c>
      <c r="F297" s="235" t="s">
        <v>1220</v>
      </c>
      <c r="G297" s="233"/>
      <c r="H297" s="236">
        <v>0.55300000000000005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201</v>
      </c>
      <c r="AU297" s="242" t="s">
        <v>85</v>
      </c>
      <c r="AV297" s="13" t="s">
        <v>85</v>
      </c>
      <c r="AW297" s="13" t="s">
        <v>35</v>
      </c>
      <c r="AX297" s="13" t="s">
        <v>75</v>
      </c>
      <c r="AY297" s="242" t="s">
        <v>136</v>
      </c>
    </row>
    <row r="298" s="15" customFormat="1">
      <c r="A298" s="15"/>
      <c r="B298" s="254"/>
      <c r="C298" s="255"/>
      <c r="D298" s="220" t="s">
        <v>201</v>
      </c>
      <c r="E298" s="256" t="s">
        <v>19</v>
      </c>
      <c r="F298" s="257" t="s">
        <v>1197</v>
      </c>
      <c r="G298" s="255"/>
      <c r="H298" s="256" t="s">
        <v>19</v>
      </c>
      <c r="I298" s="258"/>
      <c r="J298" s="255"/>
      <c r="K298" s="255"/>
      <c r="L298" s="259"/>
      <c r="M298" s="260"/>
      <c r="N298" s="261"/>
      <c r="O298" s="261"/>
      <c r="P298" s="261"/>
      <c r="Q298" s="261"/>
      <c r="R298" s="261"/>
      <c r="S298" s="261"/>
      <c r="T298" s="262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3" t="s">
        <v>201</v>
      </c>
      <c r="AU298" s="263" t="s">
        <v>85</v>
      </c>
      <c r="AV298" s="15" t="s">
        <v>83</v>
      </c>
      <c r="AW298" s="15" t="s">
        <v>35</v>
      </c>
      <c r="AX298" s="15" t="s">
        <v>75</v>
      </c>
      <c r="AY298" s="263" t="s">
        <v>136</v>
      </c>
    </row>
    <row r="299" s="13" customFormat="1">
      <c r="A299" s="13"/>
      <c r="B299" s="232"/>
      <c r="C299" s="233"/>
      <c r="D299" s="220" t="s">
        <v>201</v>
      </c>
      <c r="E299" s="234" t="s">
        <v>19</v>
      </c>
      <c r="F299" s="235" t="s">
        <v>1219</v>
      </c>
      <c r="G299" s="233"/>
      <c r="H299" s="236">
        <v>0.376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201</v>
      </c>
      <c r="AU299" s="242" t="s">
        <v>85</v>
      </c>
      <c r="AV299" s="13" t="s">
        <v>85</v>
      </c>
      <c r="AW299" s="13" t="s">
        <v>35</v>
      </c>
      <c r="AX299" s="13" t="s">
        <v>75</v>
      </c>
      <c r="AY299" s="242" t="s">
        <v>136</v>
      </c>
    </row>
    <row r="300" s="13" customFormat="1">
      <c r="A300" s="13"/>
      <c r="B300" s="232"/>
      <c r="C300" s="233"/>
      <c r="D300" s="220" t="s">
        <v>201</v>
      </c>
      <c r="E300" s="234" t="s">
        <v>19</v>
      </c>
      <c r="F300" s="235" t="s">
        <v>1220</v>
      </c>
      <c r="G300" s="233"/>
      <c r="H300" s="236">
        <v>0.55300000000000005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201</v>
      </c>
      <c r="AU300" s="242" t="s">
        <v>85</v>
      </c>
      <c r="AV300" s="13" t="s">
        <v>85</v>
      </c>
      <c r="AW300" s="13" t="s">
        <v>35</v>
      </c>
      <c r="AX300" s="13" t="s">
        <v>75</v>
      </c>
      <c r="AY300" s="242" t="s">
        <v>136</v>
      </c>
    </row>
    <row r="301" s="15" customFormat="1">
      <c r="A301" s="15"/>
      <c r="B301" s="254"/>
      <c r="C301" s="255"/>
      <c r="D301" s="220" t="s">
        <v>201</v>
      </c>
      <c r="E301" s="256" t="s">
        <v>19</v>
      </c>
      <c r="F301" s="257" t="s">
        <v>1221</v>
      </c>
      <c r="G301" s="255"/>
      <c r="H301" s="256" t="s">
        <v>19</v>
      </c>
      <c r="I301" s="258"/>
      <c r="J301" s="255"/>
      <c r="K301" s="255"/>
      <c r="L301" s="259"/>
      <c r="M301" s="260"/>
      <c r="N301" s="261"/>
      <c r="O301" s="261"/>
      <c r="P301" s="261"/>
      <c r="Q301" s="261"/>
      <c r="R301" s="261"/>
      <c r="S301" s="261"/>
      <c r="T301" s="262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3" t="s">
        <v>201</v>
      </c>
      <c r="AU301" s="263" t="s">
        <v>85</v>
      </c>
      <c r="AV301" s="15" t="s">
        <v>83</v>
      </c>
      <c r="AW301" s="15" t="s">
        <v>35</v>
      </c>
      <c r="AX301" s="15" t="s">
        <v>75</v>
      </c>
      <c r="AY301" s="263" t="s">
        <v>136</v>
      </c>
    </row>
    <row r="302" s="15" customFormat="1">
      <c r="A302" s="15"/>
      <c r="B302" s="254"/>
      <c r="C302" s="255"/>
      <c r="D302" s="220" t="s">
        <v>201</v>
      </c>
      <c r="E302" s="256" t="s">
        <v>19</v>
      </c>
      <c r="F302" s="257" t="s">
        <v>1194</v>
      </c>
      <c r="G302" s="255"/>
      <c r="H302" s="256" t="s">
        <v>19</v>
      </c>
      <c r="I302" s="258"/>
      <c r="J302" s="255"/>
      <c r="K302" s="255"/>
      <c r="L302" s="259"/>
      <c r="M302" s="260"/>
      <c r="N302" s="261"/>
      <c r="O302" s="261"/>
      <c r="P302" s="261"/>
      <c r="Q302" s="261"/>
      <c r="R302" s="261"/>
      <c r="S302" s="261"/>
      <c r="T302" s="262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3" t="s">
        <v>201</v>
      </c>
      <c r="AU302" s="263" t="s">
        <v>85</v>
      </c>
      <c r="AV302" s="15" t="s">
        <v>83</v>
      </c>
      <c r="AW302" s="15" t="s">
        <v>35</v>
      </c>
      <c r="AX302" s="15" t="s">
        <v>75</v>
      </c>
      <c r="AY302" s="263" t="s">
        <v>136</v>
      </c>
    </row>
    <row r="303" s="13" customFormat="1">
      <c r="A303" s="13"/>
      <c r="B303" s="232"/>
      <c r="C303" s="233"/>
      <c r="D303" s="220" t="s">
        <v>201</v>
      </c>
      <c r="E303" s="234" t="s">
        <v>19</v>
      </c>
      <c r="F303" s="235" t="s">
        <v>1222</v>
      </c>
      <c r="G303" s="233"/>
      <c r="H303" s="236">
        <v>0.29599999999999999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201</v>
      </c>
      <c r="AU303" s="242" t="s">
        <v>85</v>
      </c>
      <c r="AV303" s="13" t="s">
        <v>85</v>
      </c>
      <c r="AW303" s="13" t="s">
        <v>35</v>
      </c>
      <c r="AX303" s="13" t="s">
        <v>75</v>
      </c>
      <c r="AY303" s="242" t="s">
        <v>136</v>
      </c>
    </row>
    <row r="304" s="15" customFormat="1">
      <c r="A304" s="15"/>
      <c r="B304" s="254"/>
      <c r="C304" s="255"/>
      <c r="D304" s="220" t="s">
        <v>201</v>
      </c>
      <c r="E304" s="256" t="s">
        <v>19</v>
      </c>
      <c r="F304" s="257" t="s">
        <v>1196</v>
      </c>
      <c r="G304" s="255"/>
      <c r="H304" s="256" t="s">
        <v>19</v>
      </c>
      <c r="I304" s="258"/>
      <c r="J304" s="255"/>
      <c r="K304" s="255"/>
      <c r="L304" s="259"/>
      <c r="M304" s="260"/>
      <c r="N304" s="261"/>
      <c r="O304" s="261"/>
      <c r="P304" s="261"/>
      <c r="Q304" s="261"/>
      <c r="R304" s="261"/>
      <c r="S304" s="261"/>
      <c r="T304" s="262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3" t="s">
        <v>201</v>
      </c>
      <c r="AU304" s="263" t="s">
        <v>85</v>
      </c>
      <c r="AV304" s="15" t="s">
        <v>83</v>
      </c>
      <c r="AW304" s="15" t="s">
        <v>35</v>
      </c>
      <c r="AX304" s="15" t="s">
        <v>75</v>
      </c>
      <c r="AY304" s="263" t="s">
        <v>136</v>
      </c>
    </row>
    <row r="305" s="13" customFormat="1">
      <c r="A305" s="13"/>
      <c r="B305" s="232"/>
      <c r="C305" s="233"/>
      <c r="D305" s="220" t="s">
        <v>201</v>
      </c>
      <c r="E305" s="234" t="s">
        <v>19</v>
      </c>
      <c r="F305" s="235" t="s">
        <v>1222</v>
      </c>
      <c r="G305" s="233"/>
      <c r="H305" s="236">
        <v>0.29599999999999999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201</v>
      </c>
      <c r="AU305" s="242" t="s">
        <v>85</v>
      </c>
      <c r="AV305" s="13" t="s">
        <v>85</v>
      </c>
      <c r="AW305" s="13" t="s">
        <v>35</v>
      </c>
      <c r="AX305" s="13" t="s">
        <v>75</v>
      </c>
      <c r="AY305" s="242" t="s">
        <v>136</v>
      </c>
    </row>
    <row r="306" s="15" customFormat="1">
      <c r="A306" s="15"/>
      <c r="B306" s="254"/>
      <c r="C306" s="255"/>
      <c r="D306" s="220" t="s">
        <v>201</v>
      </c>
      <c r="E306" s="256" t="s">
        <v>19</v>
      </c>
      <c r="F306" s="257" t="s">
        <v>1197</v>
      </c>
      <c r="G306" s="255"/>
      <c r="H306" s="256" t="s">
        <v>19</v>
      </c>
      <c r="I306" s="258"/>
      <c r="J306" s="255"/>
      <c r="K306" s="255"/>
      <c r="L306" s="259"/>
      <c r="M306" s="260"/>
      <c r="N306" s="261"/>
      <c r="O306" s="261"/>
      <c r="P306" s="261"/>
      <c r="Q306" s="261"/>
      <c r="R306" s="261"/>
      <c r="S306" s="261"/>
      <c r="T306" s="262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3" t="s">
        <v>201</v>
      </c>
      <c r="AU306" s="263" t="s">
        <v>85</v>
      </c>
      <c r="AV306" s="15" t="s">
        <v>83</v>
      </c>
      <c r="AW306" s="15" t="s">
        <v>35</v>
      </c>
      <c r="AX306" s="15" t="s">
        <v>75</v>
      </c>
      <c r="AY306" s="263" t="s">
        <v>136</v>
      </c>
    </row>
    <row r="307" s="13" customFormat="1">
      <c r="A307" s="13"/>
      <c r="B307" s="232"/>
      <c r="C307" s="233"/>
      <c r="D307" s="220" t="s">
        <v>201</v>
      </c>
      <c r="E307" s="234" t="s">
        <v>19</v>
      </c>
      <c r="F307" s="235" t="s">
        <v>1222</v>
      </c>
      <c r="G307" s="233"/>
      <c r="H307" s="236">
        <v>0.29599999999999999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201</v>
      </c>
      <c r="AU307" s="242" t="s">
        <v>85</v>
      </c>
      <c r="AV307" s="13" t="s">
        <v>85</v>
      </c>
      <c r="AW307" s="13" t="s">
        <v>35</v>
      </c>
      <c r="AX307" s="13" t="s">
        <v>75</v>
      </c>
      <c r="AY307" s="242" t="s">
        <v>136</v>
      </c>
    </row>
    <row r="308" s="14" customFormat="1">
      <c r="A308" s="14"/>
      <c r="B308" s="243"/>
      <c r="C308" s="244"/>
      <c r="D308" s="220" t="s">
        <v>201</v>
      </c>
      <c r="E308" s="245" t="s">
        <v>19</v>
      </c>
      <c r="F308" s="246" t="s">
        <v>205</v>
      </c>
      <c r="G308" s="244"/>
      <c r="H308" s="247">
        <v>3.6749999999999994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201</v>
      </c>
      <c r="AU308" s="253" t="s">
        <v>85</v>
      </c>
      <c r="AV308" s="14" t="s">
        <v>163</v>
      </c>
      <c r="AW308" s="14" t="s">
        <v>35</v>
      </c>
      <c r="AX308" s="14" t="s">
        <v>83</v>
      </c>
      <c r="AY308" s="253" t="s">
        <v>136</v>
      </c>
    </row>
    <row r="309" s="12" customFormat="1" ht="22.8" customHeight="1">
      <c r="A309" s="12"/>
      <c r="B309" s="191"/>
      <c r="C309" s="192"/>
      <c r="D309" s="193" t="s">
        <v>74</v>
      </c>
      <c r="E309" s="205" t="s">
        <v>163</v>
      </c>
      <c r="F309" s="205" t="s">
        <v>1223</v>
      </c>
      <c r="G309" s="192"/>
      <c r="H309" s="192"/>
      <c r="I309" s="195"/>
      <c r="J309" s="206">
        <f>BK309</f>
        <v>0</v>
      </c>
      <c r="K309" s="192"/>
      <c r="L309" s="197"/>
      <c r="M309" s="198"/>
      <c r="N309" s="199"/>
      <c r="O309" s="199"/>
      <c r="P309" s="200">
        <f>SUM(P310:P318)</f>
        <v>0</v>
      </c>
      <c r="Q309" s="199"/>
      <c r="R309" s="200">
        <f>SUM(R310:R318)</f>
        <v>0.025948820000000001</v>
      </c>
      <c r="S309" s="199"/>
      <c r="T309" s="201">
        <f>SUM(T310:T318)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2" t="s">
        <v>83</v>
      </c>
      <c r="AT309" s="203" t="s">
        <v>74</v>
      </c>
      <c r="AU309" s="203" t="s">
        <v>83</v>
      </c>
      <c r="AY309" s="202" t="s">
        <v>136</v>
      </c>
      <c r="BK309" s="204">
        <f>SUM(BK310:BK318)</f>
        <v>0</v>
      </c>
    </row>
    <row r="310" s="2" customFormat="1" ht="24.15" customHeight="1">
      <c r="A310" s="41"/>
      <c r="B310" s="42"/>
      <c r="C310" s="207" t="s">
        <v>394</v>
      </c>
      <c r="D310" s="207" t="s">
        <v>139</v>
      </c>
      <c r="E310" s="208" t="s">
        <v>1224</v>
      </c>
      <c r="F310" s="209" t="s">
        <v>1225</v>
      </c>
      <c r="G310" s="210" t="s">
        <v>214</v>
      </c>
      <c r="H310" s="211">
        <v>0.021000000000000001</v>
      </c>
      <c r="I310" s="212"/>
      <c r="J310" s="213">
        <f>ROUND(I310*H310,2)</f>
        <v>0</v>
      </c>
      <c r="K310" s="209" t="s">
        <v>197</v>
      </c>
      <c r="L310" s="47"/>
      <c r="M310" s="214" t="s">
        <v>19</v>
      </c>
      <c r="N310" s="215" t="s">
        <v>46</v>
      </c>
      <c r="O310" s="87"/>
      <c r="P310" s="216">
        <f>O310*H310</f>
        <v>0</v>
      </c>
      <c r="Q310" s="216">
        <v>0.14041999999999999</v>
      </c>
      <c r="R310" s="216">
        <f>Q310*H310</f>
        <v>0.00294882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163</v>
      </c>
      <c r="AT310" s="218" t="s">
        <v>139</v>
      </c>
      <c r="AU310" s="218" t="s">
        <v>85</v>
      </c>
      <c r="AY310" s="20" t="s">
        <v>136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83</v>
      </c>
      <c r="BK310" s="219">
        <f>ROUND(I310*H310,2)</f>
        <v>0</v>
      </c>
      <c r="BL310" s="20" t="s">
        <v>163</v>
      </c>
      <c r="BM310" s="218" t="s">
        <v>1226</v>
      </c>
    </row>
    <row r="311" s="2" customFormat="1">
      <c r="A311" s="41"/>
      <c r="B311" s="42"/>
      <c r="C311" s="43"/>
      <c r="D311" s="220" t="s">
        <v>145</v>
      </c>
      <c r="E311" s="43"/>
      <c r="F311" s="221" t="s">
        <v>1227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145</v>
      </c>
      <c r="AU311" s="20" t="s">
        <v>85</v>
      </c>
    </row>
    <row r="312" s="2" customFormat="1">
      <c r="A312" s="41"/>
      <c r="B312" s="42"/>
      <c r="C312" s="43"/>
      <c r="D312" s="225" t="s">
        <v>146</v>
      </c>
      <c r="E312" s="43"/>
      <c r="F312" s="226" t="s">
        <v>1228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146</v>
      </c>
      <c r="AU312" s="20" t="s">
        <v>85</v>
      </c>
    </row>
    <row r="313" s="15" customFormat="1">
      <c r="A313" s="15"/>
      <c r="B313" s="254"/>
      <c r="C313" s="255"/>
      <c r="D313" s="220" t="s">
        <v>201</v>
      </c>
      <c r="E313" s="256" t="s">
        <v>19</v>
      </c>
      <c r="F313" s="257" t="s">
        <v>1229</v>
      </c>
      <c r="G313" s="255"/>
      <c r="H313" s="256" t="s">
        <v>19</v>
      </c>
      <c r="I313" s="258"/>
      <c r="J313" s="255"/>
      <c r="K313" s="255"/>
      <c r="L313" s="259"/>
      <c r="M313" s="260"/>
      <c r="N313" s="261"/>
      <c r="O313" s="261"/>
      <c r="P313" s="261"/>
      <c r="Q313" s="261"/>
      <c r="R313" s="261"/>
      <c r="S313" s="261"/>
      <c r="T313" s="262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3" t="s">
        <v>201</v>
      </c>
      <c r="AU313" s="263" t="s">
        <v>85</v>
      </c>
      <c r="AV313" s="15" t="s">
        <v>83</v>
      </c>
      <c r="AW313" s="15" t="s">
        <v>35</v>
      </c>
      <c r="AX313" s="15" t="s">
        <v>75</v>
      </c>
      <c r="AY313" s="263" t="s">
        <v>136</v>
      </c>
    </row>
    <row r="314" s="15" customFormat="1">
      <c r="A314" s="15"/>
      <c r="B314" s="254"/>
      <c r="C314" s="255"/>
      <c r="D314" s="220" t="s">
        <v>201</v>
      </c>
      <c r="E314" s="256" t="s">
        <v>19</v>
      </c>
      <c r="F314" s="257" t="s">
        <v>1230</v>
      </c>
      <c r="G314" s="255"/>
      <c r="H314" s="256" t="s">
        <v>19</v>
      </c>
      <c r="I314" s="258"/>
      <c r="J314" s="255"/>
      <c r="K314" s="255"/>
      <c r="L314" s="259"/>
      <c r="M314" s="260"/>
      <c r="N314" s="261"/>
      <c r="O314" s="261"/>
      <c r="P314" s="261"/>
      <c r="Q314" s="261"/>
      <c r="R314" s="261"/>
      <c r="S314" s="261"/>
      <c r="T314" s="26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3" t="s">
        <v>201</v>
      </c>
      <c r="AU314" s="263" t="s">
        <v>85</v>
      </c>
      <c r="AV314" s="15" t="s">
        <v>83</v>
      </c>
      <c r="AW314" s="15" t="s">
        <v>35</v>
      </c>
      <c r="AX314" s="15" t="s">
        <v>75</v>
      </c>
      <c r="AY314" s="263" t="s">
        <v>136</v>
      </c>
    </row>
    <row r="315" s="13" customFormat="1">
      <c r="A315" s="13"/>
      <c r="B315" s="232"/>
      <c r="C315" s="233"/>
      <c r="D315" s="220" t="s">
        <v>201</v>
      </c>
      <c r="E315" s="234" t="s">
        <v>19</v>
      </c>
      <c r="F315" s="235" t="s">
        <v>1231</v>
      </c>
      <c r="G315" s="233"/>
      <c r="H315" s="236">
        <v>0.021000000000000001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201</v>
      </c>
      <c r="AU315" s="242" t="s">
        <v>85</v>
      </c>
      <c r="AV315" s="13" t="s">
        <v>85</v>
      </c>
      <c r="AW315" s="13" t="s">
        <v>35</v>
      </c>
      <c r="AX315" s="13" t="s">
        <v>83</v>
      </c>
      <c r="AY315" s="242" t="s">
        <v>136</v>
      </c>
    </row>
    <row r="316" s="2" customFormat="1" ht="24.15" customHeight="1">
      <c r="A316" s="41"/>
      <c r="B316" s="42"/>
      <c r="C316" s="264" t="s">
        <v>400</v>
      </c>
      <c r="D316" s="264" t="s">
        <v>263</v>
      </c>
      <c r="E316" s="265" t="s">
        <v>1232</v>
      </c>
      <c r="F316" s="266" t="s">
        <v>1233</v>
      </c>
      <c r="G316" s="267" t="s">
        <v>214</v>
      </c>
      <c r="H316" s="268">
        <v>0.023</v>
      </c>
      <c r="I316" s="269"/>
      <c r="J316" s="270">
        <f>ROUND(I316*H316,2)</f>
        <v>0</v>
      </c>
      <c r="K316" s="266" t="s">
        <v>197</v>
      </c>
      <c r="L316" s="271"/>
      <c r="M316" s="272" t="s">
        <v>19</v>
      </c>
      <c r="N316" s="273" t="s">
        <v>46</v>
      </c>
      <c r="O316" s="87"/>
      <c r="P316" s="216">
        <f>O316*H316</f>
        <v>0</v>
      </c>
      <c r="Q316" s="216">
        <v>1</v>
      </c>
      <c r="R316" s="216">
        <f>Q316*H316</f>
        <v>0.023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255</v>
      </c>
      <c r="AT316" s="218" t="s">
        <v>263</v>
      </c>
      <c r="AU316" s="218" t="s">
        <v>85</v>
      </c>
      <c r="AY316" s="20" t="s">
        <v>136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163</v>
      </c>
      <c r="BM316" s="218" t="s">
        <v>1234</v>
      </c>
    </row>
    <row r="317" s="2" customFormat="1">
      <c r="A317" s="41"/>
      <c r="B317" s="42"/>
      <c r="C317" s="43"/>
      <c r="D317" s="220" t="s">
        <v>145</v>
      </c>
      <c r="E317" s="43"/>
      <c r="F317" s="221" t="s">
        <v>1233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145</v>
      </c>
      <c r="AU317" s="20" t="s">
        <v>85</v>
      </c>
    </row>
    <row r="318" s="13" customFormat="1">
      <c r="A318" s="13"/>
      <c r="B318" s="232"/>
      <c r="C318" s="233"/>
      <c r="D318" s="220" t="s">
        <v>201</v>
      </c>
      <c r="E318" s="233"/>
      <c r="F318" s="235" t="s">
        <v>1235</v>
      </c>
      <c r="G318" s="233"/>
      <c r="H318" s="236">
        <v>0.023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201</v>
      </c>
      <c r="AU318" s="242" t="s">
        <v>85</v>
      </c>
      <c r="AV318" s="13" t="s">
        <v>85</v>
      </c>
      <c r="AW318" s="13" t="s">
        <v>4</v>
      </c>
      <c r="AX318" s="13" t="s">
        <v>83</v>
      </c>
      <c r="AY318" s="242" t="s">
        <v>136</v>
      </c>
    </row>
    <row r="319" s="12" customFormat="1" ht="22.8" customHeight="1">
      <c r="A319" s="12"/>
      <c r="B319" s="191"/>
      <c r="C319" s="192"/>
      <c r="D319" s="193" t="s">
        <v>74</v>
      </c>
      <c r="E319" s="205" t="s">
        <v>135</v>
      </c>
      <c r="F319" s="205" t="s">
        <v>1236</v>
      </c>
      <c r="G319" s="192"/>
      <c r="H319" s="192"/>
      <c r="I319" s="195"/>
      <c r="J319" s="206">
        <f>BK319</f>
        <v>0</v>
      </c>
      <c r="K319" s="192"/>
      <c r="L319" s="197"/>
      <c r="M319" s="198"/>
      <c r="N319" s="199"/>
      <c r="O319" s="199"/>
      <c r="P319" s="200">
        <f>SUM(P320:P340)</f>
        <v>0</v>
      </c>
      <c r="Q319" s="199"/>
      <c r="R319" s="200">
        <f>SUM(R320:R340)</f>
        <v>6.2584554600000004</v>
      </c>
      <c r="S319" s="199"/>
      <c r="T319" s="201">
        <f>SUM(T320:T340)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2" t="s">
        <v>83</v>
      </c>
      <c r="AT319" s="203" t="s">
        <v>74</v>
      </c>
      <c r="AU319" s="203" t="s">
        <v>83</v>
      </c>
      <c r="AY319" s="202" t="s">
        <v>136</v>
      </c>
      <c r="BK319" s="204">
        <f>SUM(BK320:BK340)</f>
        <v>0</v>
      </c>
    </row>
    <row r="320" s="2" customFormat="1" ht="21.75" customHeight="1">
      <c r="A320" s="41"/>
      <c r="B320" s="42"/>
      <c r="C320" s="207" t="s">
        <v>406</v>
      </c>
      <c r="D320" s="207" t="s">
        <v>139</v>
      </c>
      <c r="E320" s="208" t="s">
        <v>1237</v>
      </c>
      <c r="F320" s="209" t="s">
        <v>1238</v>
      </c>
      <c r="G320" s="210" t="s">
        <v>222</v>
      </c>
      <c r="H320" s="211">
        <v>27.792999999999999</v>
      </c>
      <c r="I320" s="212"/>
      <c r="J320" s="213">
        <f>ROUND(I320*H320,2)</f>
        <v>0</v>
      </c>
      <c r="K320" s="209" t="s">
        <v>197</v>
      </c>
      <c r="L320" s="47"/>
      <c r="M320" s="214" t="s">
        <v>19</v>
      </c>
      <c r="N320" s="215" t="s">
        <v>46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163</v>
      </c>
      <c r="AT320" s="218" t="s">
        <v>139</v>
      </c>
      <c r="AU320" s="218" t="s">
        <v>85</v>
      </c>
      <c r="AY320" s="20" t="s">
        <v>136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83</v>
      </c>
      <c r="BK320" s="219">
        <f>ROUND(I320*H320,2)</f>
        <v>0</v>
      </c>
      <c r="BL320" s="20" t="s">
        <v>163</v>
      </c>
      <c r="BM320" s="218" t="s">
        <v>1239</v>
      </c>
    </row>
    <row r="321" s="2" customFormat="1">
      <c r="A321" s="41"/>
      <c r="B321" s="42"/>
      <c r="C321" s="43"/>
      <c r="D321" s="220" t="s">
        <v>145</v>
      </c>
      <c r="E321" s="43"/>
      <c r="F321" s="221" t="s">
        <v>1240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145</v>
      </c>
      <c r="AU321" s="20" t="s">
        <v>85</v>
      </c>
    </row>
    <row r="322" s="2" customFormat="1">
      <c r="A322" s="41"/>
      <c r="B322" s="42"/>
      <c r="C322" s="43"/>
      <c r="D322" s="225" t="s">
        <v>146</v>
      </c>
      <c r="E322" s="43"/>
      <c r="F322" s="226" t="s">
        <v>1241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146</v>
      </c>
      <c r="AU322" s="20" t="s">
        <v>85</v>
      </c>
    </row>
    <row r="323" s="15" customFormat="1">
      <c r="A323" s="15"/>
      <c r="B323" s="254"/>
      <c r="C323" s="255"/>
      <c r="D323" s="220" t="s">
        <v>201</v>
      </c>
      <c r="E323" s="256" t="s">
        <v>19</v>
      </c>
      <c r="F323" s="257" t="s">
        <v>1107</v>
      </c>
      <c r="G323" s="255"/>
      <c r="H323" s="256" t="s">
        <v>19</v>
      </c>
      <c r="I323" s="258"/>
      <c r="J323" s="255"/>
      <c r="K323" s="255"/>
      <c r="L323" s="259"/>
      <c r="M323" s="260"/>
      <c r="N323" s="261"/>
      <c r="O323" s="261"/>
      <c r="P323" s="261"/>
      <c r="Q323" s="261"/>
      <c r="R323" s="261"/>
      <c r="S323" s="261"/>
      <c r="T323" s="262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3" t="s">
        <v>201</v>
      </c>
      <c r="AU323" s="263" t="s">
        <v>85</v>
      </c>
      <c r="AV323" s="15" t="s">
        <v>83</v>
      </c>
      <c r="AW323" s="15" t="s">
        <v>35</v>
      </c>
      <c r="AX323" s="15" t="s">
        <v>75</v>
      </c>
      <c r="AY323" s="263" t="s">
        <v>136</v>
      </c>
    </row>
    <row r="324" s="13" customFormat="1">
      <c r="A324" s="13"/>
      <c r="B324" s="232"/>
      <c r="C324" s="233"/>
      <c r="D324" s="220" t="s">
        <v>201</v>
      </c>
      <c r="E324" s="234" t="s">
        <v>19</v>
      </c>
      <c r="F324" s="235" t="s">
        <v>1108</v>
      </c>
      <c r="G324" s="233"/>
      <c r="H324" s="236">
        <v>9.6069999999999993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201</v>
      </c>
      <c r="AU324" s="242" t="s">
        <v>85</v>
      </c>
      <c r="AV324" s="13" t="s">
        <v>85</v>
      </c>
      <c r="AW324" s="13" t="s">
        <v>35</v>
      </c>
      <c r="AX324" s="13" t="s">
        <v>75</v>
      </c>
      <c r="AY324" s="242" t="s">
        <v>136</v>
      </c>
    </row>
    <row r="325" s="15" customFormat="1">
      <c r="A325" s="15"/>
      <c r="B325" s="254"/>
      <c r="C325" s="255"/>
      <c r="D325" s="220" t="s">
        <v>201</v>
      </c>
      <c r="E325" s="256" t="s">
        <v>19</v>
      </c>
      <c r="F325" s="257" t="s">
        <v>1109</v>
      </c>
      <c r="G325" s="255"/>
      <c r="H325" s="256" t="s">
        <v>19</v>
      </c>
      <c r="I325" s="258"/>
      <c r="J325" s="255"/>
      <c r="K325" s="255"/>
      <c r="L325" s="259"/>
      <c r="M325" s="260"/>
      <c r="N325" s="261"/>
      <c r="O325" s="261"/>
      <c r="P325" s="261"/>
      <c r="Q325" s="261"/>
      <c r="R325" s="261"/>
      <c r="S325" s="261"/>
      <c r="T325" s="262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3" t="s">
        <v>201</v>
      </c>
      <c r="AU325" s="263" t="s">
        <v>85</v>
      </c>
      <c r="AV325" s="15" t="s">
        <v>83</v>
      </c>
      <c r="AW325" s="15" t="s">
        <v>35</v>
      </c>
      <c r="AX325" s="15" t="s">
        <v>75</v>
      </c>
      <c r="AY325" s="263" t="s">
        <v>136</v>
      </c>
    </row>
    <row r="326" s="13" customFormat="1">
      <c r="A326" s="13"/>
      <c r="B326" s="232"/>
      <c r="C326" s="233"/>
      <c r="D326" s="220" t="s">
        <v>201</v>
      </c>
      <c r="E326" s="234" t="s">
        <v>19</v>
      </c>
      <c r="F326" s="235" t="s">
        <v>1043</v>
      </c>
      <c r="G326" s="233"/>
      <c r="H326" s="236">
        <v>15.255000000000001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201</v>
      </c>
      <c r="AU326" s="242" t="s">
        <v>85</v>
      </c>
      <c r="AV326" s="13" t="s">
        <v>85</v>
      </c>
      <c r="AW326" s="13" t="s">
        <v>35</v>
      </c>
      <c r="AX326" s="13" t="s">
        <v>75</v>
      </c>
      <c r="AY326" s="242" t="s">
        <v>136</v>
      </c>
    </row>
    <row r="327" s="13" customFormat="1">
      <c r="A327" s="13"/>
      <c r="B327" s="232"/>
      <c r="C327" s="233"/>
      <c r="D327" s="220" t="s">
        <v>201</v>
      </c>
      <c r="E327" s="234" t="s">
        <v>19</v>
      </c>
      <c r="F327" s="235" t="s">
        <v>1044</v>
      </c>
      <c r="G327" s="233"/>
      <c r="H327" s="236">
        <v>2.931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201</v>
      </c>
      <c r="AU327" s="242" t="s">
        <v>85</v>
      </c>
      <c r="AV327" s="13" t="s">
        <v>85</v>
      </c>
      <c r="AW327" s="13" t="s">
        <v>35</v>
      </c>
      <c r="AX327" s="13" t="s">
        <v>75</v>
      </c>
      <c r="AY327" s="242" t="s">
        <v>136</v>
      </c>
    </row>
    <row r="328" s="14" customFormat="1">
      <c r="A328" s="14"/>
      <c r="B328" s="243"/>
      <c r="C328" s="244"/>
      <c r="D328" s="220" t="s">
        <v>201</v>
      </c>
      <c r="E328" s="245" t="s">
        <v>19</v>
      </c>
      <c r="F328" s="246" t="s">
        <v>205</v>
      </c>
      <c r="G328" s="244"/>
      <c r="H328" s="247">
        <v>27.793000000000003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201</v>
      </c>
      <c r="AU328" s="253" t="s">
        <v>85</v>
      </c>
      <c r="AV328" s="14" t="s">
        <v>163</v>
      </c>
      <c r="AW328" s="14" t="s">
        <v>35</v>
      </c>
      <c r="AX328" s="14" t="s">
        <v>83</v>
      </c>
      <c r="AY328" s="253" t="s">
        <v>136</v>
      </c>
    </row>
    <row r="329" s="2" customFormat="1" ht="24.15" customHeight="1">
      <c r="A329" s="41"/>
      <c r="B329" s="42"/>
      <c r="C329" s="207" t="s">
        <v>413</v>
      </c>
      <c r="D329" s="207" t="s">
        <v>139</v>
      </c>
      <c r="E329" s="208" t="s">
        <v>1242</v>
      </c>
      <c r="F329" s="209" t="s">
        <v>1243</v>
      </c>
      <c r="G329" s="210" t="s">
        <v>222</v>
      </c>
      <c r="H329" s="211">
        <v>27.792999999999999</v>
      </c>
      <c r="I329" s="212"/>
      <c r="J329" s="213">
        <f>ROUND(I329*H329,2)</f>
        <v>0</v>
      </c>
      <c r="K329" s="209" t="s">
        <v>197</v>
      </c>
      <c r="L329" s="47"/>
      <c r="M329" s="214" t="s">
        <v>19</v>
      </c>
      <c r="N329" s="215" t="s">
        <v>46</v>
      </c>
      <c r="O329" s="87"/>
      <c r="P329" s="216">
        <f>O329*H329</f>
        <v>0</v>
      </c>
      <c r="Q329" s="216">
        <v>0.089219999999999994</v>
      </c>
      <c r="R329" s="216">
        <f>Q329*H329</f>
        <v>2.4796914599999997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163</v>
      </c>
      <c r="AT329" s="218" t="s">
        <v>139</v>
      </c>
      <c r="AU329" s="218" t="s">
        <v>85</v>
      </c>
      <c r="AY329" s="20" t="s">
        <v>136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83</v>
      </c>
      <c r="BK329" s="219">
        <f>ROUND(I329*H329,2)</f>
        <v>0</v>
      </c>
      <c r="BL329" s="20" t="s">
        <v>163</v>
      </c>
      <c r="BM329" s="218" t="s">
        <v>1244</v>
      </c>
    </row>
    <row r="330" s="2" customFormat="1">
      <c r="A330" s="41"/>
      <c r="B330" s="42"/>
      <c r="C330" s="43"/>
      <c r="D330" s="220" t="s">
        <v>145</v>
      </c>
      <c r="E330" s="43"/>
      <c r="F330" s="221" t="s">
        <v>1245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145</v>
      </c>
      <c r="AU330" s="20" t="s">
        <v>85</v>
      </c>
    </row>
    <row r="331" s="2" customFormat="1">
      <c r="A331" s="41"/>
      <c r="B331" s="42"/>
      <c r="C331" s="43"/>
      <c r="D331" s="225" t="s">
        <v>146</v>
      </c>
      <c r="E331" s="43"/>
      <c r="F331" s="226" t="s">
        <v>1246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146</v>
      </c>
      <c r="AU331" s="20" t="s">
        <v>85</v>
      </c>
    </row>
    <row r="332" s="15" customFormat="1">
      <c r="A332" s="15"/>
      <c r="B332" s="254"/>
      <c r="C332" s="255"/>
      <c r="D332" s="220" t="s">
        <v>201</v>
      </c>
      <c r="E332" s="256" t="s">
        <v>19</v>
      </c>
      <c r="F332" s="257" t="s">
        <v>1107</v>
      </c>
      <c r="G332" s="255"/>
      <c r="H332" s="256" t="s">
        <v>19</v>
      </c>
      <c r="I332" s="258"/>
      <c r="J332" s="255"/>
      <c r="K332" s="255"/>
      <c r="L332" s="259"/>
      <c r="M332" s="260"/>
      <c r="N332" s="261"/>
      <c r="O332" s="261"/>
      <c r="P332" s="261"/>
      <c r="Q332" s="261"/>
      <c r="R332" s="261"/>
      <c r="S332" s="261"/>
      <c r="T332" s="262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3" t="s">
        <v>201</v>
      </c>
      <c r="AU332" s="263" t="s">
        <v>85</v>
      </c>
      <c r="AV332" s="15" t="s">
        <v>83</v>
      </c>
      <c r="AW332" s="15" t="s">
        <v>35</v>
      </c>
      <c r="AX332" s="15" t="s">
        <v>75</v>
      </c>
      <c r="AY332" s="263" t="s">
        <v>136</v>
      </c>
    </row>
    <row r="333" s="13" customFormat="1">
      <c r="A333" s="13"/>
      <c r="B333" s="232"/>
      <c r="C333" s="233"/>
      <c r="D333" s="220" t="s">
        <v>201</v>
      </c>
      <c r="E333" s="234" t="s">
        <v>19</v>
      </c>
      <c r="F333" s="235" t="s">
        <v>1247</v>
      </c>
      <c r="G333" s="233"/>
      <c r="H333" s="236">
        <v>9.6069999999999993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201</v>
      </c>
      <c r="AU333" s="242" t="s">
        <v>85</v>
      </c>
      <c r="AV333" s="13" t="s">
        <v>85</v>
      </c>
      <c r="AW333" s="13" t="s">
        <v>35</v>
      </c>
      <c r="AX333" s="13" t="s">
        <v>75</v>
      </c>
      <c r="AY333" s="242" t="s">
        <v>136</v>
      </c>
    </row>
    <row r="334" s="15" customFormat="1">
      <c r="A334" s="15"/>
      <c r="B334" s="254"/>
      <c r="C334" s="255"/>
      <c r="D334" s="220" t="s">
        <v>201</v>
      </c>
      <c r="E334" s="256" t="s">
        <v>19</v>
      </c>
      <c r="F334" s="257" t="s">
        <v>1109</v>
      </c>
      <c r="G334" s="255"/>
      <c r="H334" s="256" t="s">
        <v>19</v>
      </c>
      <c r="I334" s="258"/>
      <c r="J334" s="255"/>
      <c r="K334" s="255"/>
      <c r="L334" s="259"/>
      <c r="M334" s="260"/>
      <c r="N334" s="261"/>
      <c r="O334" s="261"/>
      <c r="P334" s="261"/>
      <c r="Q334" s="261"/>
      <c r="R334" s="261"/>
      <c r="S334" s="261"/>
      <c r="T334" s="262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3" t="s">
        <v>201</v>
      </c>
      <c r="AU334" s="263" t="s">
        <v>85</v>
      </c>
      <c r="AV334" s="15" t="s">
        <v>83</v>
      </c>
      <c r="AW334" s="15" t="s">
        <v>35</v>
      </c>
      <c r="AX334" s="15" t="s">
        <v>75</v>
      </c>
      <c r="AY334" s="263" t="s">
        <v>136</v>
      </c>
    </row>
    <row r="335" s="13" customFormat="1">
      <c r="A335" s="13"/>
      <c r="B335" s="232"/>
      <c r="C335" s="233"/>
      <c r="D335" s="220" t="s">
        <v>201</v>
      </c>
      <c r="E335" s="234" t="s">
        <v>19</v>
      </c>
      <c r="F335" s="235" t="s">
        <v>1043</v>
      </c>
      <c r="G335" s="233"/>
      <c r="H335" s="236">
        <v>15.255000000000001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201</v>
      </c>
      <c r="AU335" s="242" t="s">
        <v>85</v>
      </c>
      <c r="AV335" s="13" t="s">
        <v>85</v>
      </c>
      <c r="AW335" s="13" t="s">
        <v>35</v>
      </c>
      <c r="AX335" s="13" t="s">
        <v>75</v>
      </c>
      <c r="AY335" s="242" t="s">
        <v>136</v>
      </c>
    </row>
    <row r="336" s="13" customFormat="1">
      <c r="A336" s="13"/>
      <c r="B336" s="232"/>
      <c r="C336" s="233"/>
      <c r="D336" s="220" t="s">
        <v>201</v>
      </c>
      <c r="E336" s="234" t="s">
        <v>19</v>
      </c>
      <c r="F336" s="235" t="s">
        <v>1044</v>
      </c>
      <c r="G336" s="233"/>
      <c r="H336" s="236">
        <v>2.931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201</v>
      </c>
      <c r="AU336" s="242" t="s">
        <v>85</v>
      </c>
      <c r="AV336" s="13" t="s">
        <v>85</v>
      </c>
      <c r="AW336" s="13" t="s">
        <v>35</v>
      </c>
      <c r="AX336" s="13" t="s">
        <v>75</v>
      </c>
      <c r="AY336" s="242" t="s">
        <v>136</v>
      </c>
    </row>
    <row r="337" s="14" customFormat="1">
      <c r="A337" s="14"/>
      <c r="B337" s="243"/>
      <c r="C337" s="244"/>
      <c r="D337" s="220" t="s">
        <v>201</v>
      </c>
      <c r="E337" s="245" t="s">
        <v>19</v>
      </c>
      <c r="F337" s="246" t="s">
        <v>205</v>
      </c>
      <c r="G337" s="244"/>
      <c r="H337" s="247">
        <v>27.793000000000003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201</v>
      </c>
      <c r="AU337" s="253" t="s">
        <v>85</v>
      </c>
      <c r="AV337" s="14" t="s">
        <v>163</v>
      </c>
      <c r="AW337" s="14" t="s">
        <v>35</v>
      </c>
      <c r="AX337" s="14" t="s">
        <v>83</v>
      </c>
      <c r="AY337" s="253" t="s">
        <v>136</v>
      </c>
    </row>
    <row r="338" s="2" customFormat="1" ht="24.15" customHeight="1">
      <c r="A338" s="41"/>
      <c r="B338" s="42"/>
      <c r="C338" s="264" t="s">
        <v>409</v>
      </c>
      <c r="D338" s="264" t="s">
        <v>263</v>
      </c>
      <c r="E338" s="265" t="s">
        <v>1248</v>
      </c>
      <c r="F338" s="266" t="s">
        <v>1249</v>
      </c>
      <c r="G338" s="267" t="s">
        <v>222</v>
      </c>
      <c r="H338" s="268">
        <v>28.626999999999999</v>
      </c>
      <c r="I338" s="269"/>
      <c r="J338" s="270">
        <f>ROUND(I338*H338,2)</f>
        <v>0</v>
      </c>
      <c r="K338" s="266" t="s">
        <v>197</v>
      </c>
      <c r="L338" s="271"/>
      <c r="M338" s="272" t="s">
        <v>19</v>
      </c>
      <c r="N338" s="273" t="s">
        <v>46</v>
      </c>
      <c r="O338" s="87"/>
      <c r="P338" s="216">
        <f>O338*H338</f>
        <v>0</v>
      </c>
      <c r="Q338" s="216">
        <v>0.13200000000000001</v>
      </c>
      <c r="R338" s="216">
        <f>Q338*H338</f>
        <v>3.7787640000000002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255</v>
      </c>
      <c r="AT338" s="218" t="s">
        <v>263</v>
      </c>
      <c r="AU338" s="218" t="s">
        <v>85</v>
      </c>
      <c r="AY338" s="20" t="s">
        <v>136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83</v>
      </c>
      <c r="BK338" s="219">
        <f>ROUND(I338*H338,2)</f>
        <v>0</v>
      </c>
      <c r="BL338" s="20" t="s">
        <v>163</v>
      </c>
      <c r="BM338" s="218" t="s">
        <v>1250</v>
      </c>
    </row>
    <row r="339" s="2" customFormat="1">
      <c r="A339" s="41"/>
      <c r="B339" s="42"/>
      <c r="C339" s="43"/>
      <c r="D339" s="220" t="s">
        <v>145</v>
      </c>
      <c r="E339" s="43"/>
      <c r="F339" s="221" t="s">
        <v>1249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145</v>
      </c>
      <c r="AU339" s="20" t="s">
        <v>85</v>
      </c>
    </row>
    <row r="340" s="13" customFormat="1">
      <c r="A340" s="13"/>
      <c r="B340" s="232"/>
      <c r="C340" s="233"/>
      <c r="D340" s="220" t="s">
        <v>201</v>
      </c>
      <c r="E340" s="233"/>
      <c r="F340" s="235" t="s">
        <v>1251</v>
      </c>
      <c r="G340" s="233"/>
      <c r="H340" s="236">
        <v>28.626999999999999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201</v>
      </c>
      <c r="AU340" s="242" t="s">
        <v>85</v>
      </c>
      <c r="AV340" s="13" t="s">
        <v>85</v>
      </c>
      <c r="AW340" s="13" t="s">
        <v>4</v>
      </c>
      <c r="AX340" s="13" t="s">
        <v>83</v>
      </c>
      <c r="AY340" s="242" t="s">
        <v>136</v>
      </c>
    </row>
    <row r="341" s="12" customFormat="1" ht="22.8" customHeight="1">
      <c r="A341" s="12"/>
      <c r="B341" s="191"/>
      <c r="C341" s="192"/>
      <c r="D341" s="193" t="s">
        <v>74</v>
      </c>
      <c r="E341" s="205" t="s">
        <v>233</v>
      </c>
      <c r="F341" s="205" t="s">
        <v>234</v>
      </c>
      <c r="G341" s="192"/>
      <c r="H341" s="192"/>
      <c r="I341" s="195"/>
      <c r="J341" s="206">
        <f>BK341</f>
        <v>0</v>
      </c>
      <c r="K341" s="192"/>
      <c r="L341" s="197"/>
      <c r="M341" s="198"/>
      <c r="N341" s="199"/>
      <c r="O341" s="199"/>
      <c r="P341" s="200">
        <f>SUM(P342:P436)</f>
        <v>0</v>
      </c>
      <c r="Q341" s="199"/>
      <c r="R341" s="200">
        <f>SUM(R342:R436)</f>
        <v>1.4098560599999999</v>
      </c>
      <c r="S341" s="199"/>
      <c r="T341" s="201">
        <f>SUM(T342:T436)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02" t="s">
        <v>83</v>
      </c>
      <c r="AT341" s="203" t="s">
        <v>74</v>
      </c>
      <c r="AU341" s="203" t="s">
        <v>83</v>
      </c>
      <c r="AY341" s="202" t="s">
        <v>136</v>
      </c>
      <c r="BK341" s="204">
        <f>SUM(BK342:BK436)</f>
        <v>0</v>
      </c>
    </row>
    <row r="342" s="2" customFormat="1" ht="24.15" customHeight="1">
      <c r="A342" s="41"/>
      <c r="B342" s="42"/>
      <c r="C342" s="207" t="s">
        <v>429</v>
      </c>
      <c r="D342" s="207" t="s">
        <v>139</v>
      </c>
      <c r="E342" s="208" t="s">
        <v>1252</v>
      </c>
      <c r="F342" s="209" t="s">
        <v>1253</v>
      </c>
      <c r="G342" s="210" t="s">
        <v>222</v>
      </c>
      <c r="H342" s="211">
        <v>10.926</v>
      </c>
      <c r="I342" s="212"/>
      <c r="J342" s="213">
        <f>ROUND(I342*H342,2)</f>
        <v>0</v>
      </c>
      <c r="K342" s="209" t="s">
        <v>197</v>
      </c>
      <c r="L342" s="47"/>
      <c r="M342" s="214" t="s">
        <v>19</v>
      </c>
      <c r="N342" s="215" t="s">
        <v>46</v>
      </c>
      <c r="O342" s="87"/>
      <c r="P342" s="216">
        <f>O342*H342</f>
        <v>0</v>
      </c>
      <c r="Q342" s="216">
        <v>0.00025999999999999998</v>
      </c>
      <c r="R342" s="216">
        <f>Q342*H342</f>
        <v>0.0028407599999999999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163</v>
      </c>
      <c r="AT342" s="218" t="s">
        <v>139</v>
      </c>
      <c r="AU342" s="218" t="s">
        <v>85</v>
      </c>
      <c r="AY342" s="20" t="s">
        <v>136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83</v>
      </c>
      <c r="BK342" s="219">
        <f>ROUND(I342*H342,2)</f>
        <v>0</v>
      </c>
      <c r="BL342" s="20" t="s">
        <v>163</v>
      </c>
      <c r="BM342" s="218" t="s">
        <v>1254</v>
      </c>
    </row>
    <row r="343" s="2" customFormat="1">
      <c r="A343" s="41"/>
      <c r="B343" s="42"/>
      <c r="C343" s="43"/>
      <c r="D343" s="220" t="s">
        <v>145</v>
      </c>
      <c r="E343" s="43"/>
      <c r="F343" s="221" t="s">
        <v>1255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145</v>
      </c>
      <c r="AU343" s="20" t="s">
        <v>85</v>
      </c>
    </row>
    <row r="344" s="2" customFormat="1">
      <c r="A344" s="41"/>
      <c r="B344" s="42"/>
      <c r="C344" s="43"/>
      <c r="D344" s="225" t="s">
        <v>146</v>
      </c>
      <c r="E344" s="43"/>
      <c r="F344" s="226" t="s">
        <v>1256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146</v>
      </c>
      <c r="AU344" s="20" t="s">
        <v>85</v>
      </c>
    </row>
    <row r="345" s="15" customFormat="1">
      <c r="A345" s="15"/>
      <c r="B345" s="254"/>
      <c r="C345" s="255"/>
      <c r="D345" s="220" t="s">
        <v>201</v>
      </c>
      <c r="E345" s="256" t="s">
        <v>19</v>
      </c>
      <c r="F345" s="257" t="s">
        <v>1194</v>
      </c>
      <c r="G345" s="255"/>
      <c r="H345" s="256" t="s">
        <v>19</v>
      </c>
      <c r="I345" s="258"/>
      <c r="J345" s="255"/>
      <c r="K345" s="255"/>
      <c r="L345" s="259"/>
      <c r="M345" s="260"/>
      <c r="N345" s="261"/>
      <c r="O345" s="261"/>
      <c r="P345" s="261"/>
      <c r="Q345" s="261"/>
      <c r="R345" s="261"/>
      <c r="S345" s="261"/>
      <c r="T345" s="262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3" t="s">
        <v>201</v>
      </c>
      <c r="AU345" s="263" t="s">
        <v>85</v>
      </c>
      <c r="AV345" s="15" t="s">
        <v>83</v>
      </c>
      <c r="AW345" s="15" t="s">
        <v>35</v>
      </c>
      <c r="AX345" s="15" t="s">
        <v>75</v>
      </c>
      <c r="AY345" s="263" t="s">
        <v>136</v>
      </c>
    </row>
    <row r="346" s="13" customFormat="1">
      <c r="A346" s="13"/>
      <c r="B346" s="232"/>
      <c r="C346" s="233"/>
      <c r="D346" s="220" t="s">
        <v>201</v>
      </c>
      <c r="E346" s="234" t="s">
        <v>19</v>
      </c>
      <c r="F346" s="235" t="s">
        <v>1257</v>
      </c>
      <c r="G346" s="233"/>
      <c r="H346" s="236">
        <v>2.2469999999999999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201</v>
      </c>
      <c r="AU346" s="242" t="s">
        <v>85</v>
      </c>
      <c r="AV346" s="13" t="s">
        <v>85</v>
      </c>
      <c r="AW346" s="13" t="s">
        <v>35</v>
      </c>
      <c r="AX346" s="13" t="s">
        <v>75</v>
      </c>
      <c r="AY346" s="242" t="s">
        <v>136</v>
      </c>
    </row>
    <row r="347" s="13" customFormat="1">
      <c r="A347" s="13"/>
      <c r="B347" s="232"/>
      <c r="C347" s="233"/>
      <c r="D347" s="220" t="s">
        <v>201</v>
      </c>
      <c r="E347" s="234" t="s">
        <v>19</v>
      </c>
      <c r="F347" s="235" t="s">
        <v>1258</v>
      </c>
      <c r="G347" s="233"/>
      <c r="H347" s="236">
        <v>1.395</v>
      </c>
      <c r="I347" s="237"/>
      <c r="J347" s="233"/>
      <c r="K347" s="233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201</v>
      </c>
      <c r="AU347" s="242" t="s">
        <v>85</v>
      </c>
      <c r="AV347" s="13" t="s">
        <v>85</v>
      </c>
      <c r="AW347" s="13" t="s">
        <v>35</v>
      </c>
      <c r="AX347" s="13" t="s">
        <v>75</v>
      </c>
      <c r="AY347" s="242" t="s">
        <v>136</v>
      </c>
    </row>
    <row r="348" s="15" customFormat="1">
      <c r="A348" s="15"/>
      <c r="B348" s="254"/>
      <c r="C348" s="255"/>
      <c r="D348" s="220" t="s">
        <v>201</v>
      </c>
      <c r="E348" s="256" t="s">
        <v>19</v>
      </c>
      <c r="F348" s="257" t="s">
        <v>1196</v>
      </c>
      <c r="G348" s="255"/>
      <c r="H348" s="256" t="s">
        <v>19</v>
      </c>
      <c r="I348" s="258"/>
      <c r="J348" s="255"/>
      <c r="K348" s="255"/>
      <c r="L348" s="259"/>
      <c r="M348" s="260"/>
      <c r="N348" s="261"/>
      <c r="O348" s="261"/>
      <c r="P348" s="261"/>
      <c r="Q348" s="261"/>
      <c r="R348" s="261"/>
      <c r="S348" s="261"/>
      <c r="T348" s="262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3" t="s">
        <v>201</v>
      </c>
      <c r="AU348" s="263" t="s">
        <v>85</v>
      </c>
      <c r="AV348" s="15" t="s">
        <v>83</v>
      </c>
      <c r="AW348" s="15" t="s">
        <v>35</v>
      </c>
      <c r="AX348" s="15" t="s">
        <v>75</v>
      </c>
      <c r="AY348" s="263" t="s">
        <v>136</v>
      </c>
    </row>
    <row r="349" s="13" customFormat="1">
      <c r="A349" s="13"/>
      <c r="B349" s="232"/>
      <c r="C349" s="233"/>
      <c r="D349" s="220" t="s">
        <v>201</v>
      </c>
      <c r="E349" s="234" t="s">
        <v>19</v>
      </c>
      <c r="F349" s="235" t="s">
        <v>1257</v>
      </c>
      <c r="G349" s="233"/>
      <c r="H349" s="236">
        <v>2.2469999999999999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201</v>
      </c>
      <c r="AU349" s="242" t="s">
        <v>85</v>
      </c>
      <c r="AV349" s="13" t="s">
        <v>85</v>
      </c>
      <c r="AW349" s="13" t="s">
        <v>35</v>
      </c>
      <c r="AX349" s="13" t="s">
        <v>75</v>
      </c>
      <c r="AY349" s="242" t="s">
        <v>136</v>
      </c>
    </row>
    <row r="350" s="13" customFormat="1">
      <c r="A350" s="13"/>
      <c r="B350" s="232"/>
      <c r="C350" s="233"/>
      <c r="D350" s="220" t="s">
        <v>201</v>
      </c>
      <c r="E350" s="234" t="s">
        <v>19</v>
      </c>
      <c r="F350" s="235" t="s">
        <v>1258</v>
      </c>
      <c r="G350" s="233"/>
      <c r="H350" s="236">
        <v>1.395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201</v>
      </c>
      <c r="AU350" s="242" t="s">
        <v>85</v>
      </c>
      <c r="AV350" s="13" t="s">
        <v>85</v>
      </c>
      <c r="AW350" s="13" t="s">
        <v>35</v>
      </c>
      <c r="AX350" s="13" t="s">
        <v>75</v>
      </c>
      <c r="AY350" s="242" t="s">
        <v>136</v>
      </c>
    </row>
    <row r="351" s="15" customFormat="1">
      <c r="A351" s="15"/>
      <c r="B351" s="254"/>
      <c r="C351" s="255"/>
      <c r="D351" s="220" t="s">
        <v>201</v>
      </c>
      <c r="E351" s="256" t="s">
        <v>19</v>
      </c>
      <c r="F351" s="257" t="s">
        <v>1197</v>
      </c>
      <c r="G351" s="255"/>
      <c r="H351" s="256" t="s">
        <v>19</v>
      </c>
      <c r="I351" s="258"/>
      <c r="J351" s="255"/>
      <c r="K351" s="255"/>
      <c r="L351" s="259"/>
      <c r="M351" s="260"/>
      <c r="N351" s="261"/>
      <c r="O351" s="261"/>
      <c r="P351" s="261"/>
      <c r="Q351" s="261"/>
      <c r="R351" s="261"/>
      <c r="S351" s="261"/>
      <c r="T351" s="26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3" t="s">
        <v>201</v>
      </c>
      <c r="AU351" s="263" t="s">
        <v>85</v>
      </c>
      <c r="AV351" s="15" t="s">
        <v>83</v>
      </c>
      <c r="AW351" s="15" t="s">
        <v>35</v>
      </c>
      <c r="AX351" s="15" t="s">
        <v>75</v>
      </c>
      <c r="AY351" s="263" t="s">
        <v>136</v>
      </c>
    </row>
    <row r="352" s="13" customFormat="1">
      <c r="A352" s="13"/>
      <c r="B352" s="232"/>
      <c r="C352" s="233"/>
      <c r="D352" s="220" t="s">
        <v>201</v>
      </c>
      <c r="E352" s="234" t="s">
        <v>19</v>
      </c>
      <c r="F352" s="235" t="s">
        <v>1257</v>
      </c>
      <c r="G352" s="233"/>
      <c r="H352" s="236">
        <v>2.2469999999999999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201</v>
      </c>
      <c r="AU352" s="242" t="s">
        <v>85</v>
      </c>
      <c r="AV352" s="13" t="s">
        <v>85</v>
      </c>
      <c r="AW352" s="13" t="s">
        <v>35</v>
      </c>
      <c r="AX352" s="13" t="s">
        <v>75</v>
      </c>
      <c r="AY352" s="242" t="s">
        <v>136</v>
      </c>
    </row>
    <row r="353" s="13" customFormat="1">
      <c r="A353" s="13"/>
      <c r="B353" s="232"/>
      <c r="C353" s="233"/>
      <c r="D353" s="220" t="s">
        <v>201</v>
      </c>
      <c r="E353" s="234" t="s">
        <v>19</v>
      </c>
      <c r="F353" s="235" t="s">
        <v>1258</v>
      </c>
      <c r="G353" s="233"/>
      <c r="H353" s="236">
        <v>1.395</v>
      </c>
      <c r="I353" s="237"/>
      <c r="J353" s="233"/>
      <c r="K353" s="233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201</v>
      </c>
      <c r="AU353" s="242" t="s">
        <v>85</v>
      </c>
      <c r="AV353" s="13" t="s">
        <v>85</v>
      </c>
      <c r="AW353" s="13" t="s">
        <v>35</v>
      </c>
      <c r="AX353" s="13" t="s">
        <v>75</v>
      </c>
      <c r="AY353" s="242" t="s">
        <v>136</v>
      </c>
    </row>
    <row r="354" s="14" customFormat="1">
      <c r="A354" s="14"/>
      <c r="B354" s="243"/>
      <c r="C354" s="244"/>
      <c r="D354" s="220" t="s">
        <v>201</v>
      </c>
      <c r="E354" s="245" t="s">
        <v>19</v>
      </c>
      <c r="F354" s="246" t="s">
        <v>205</v>
      </c>
      <c r="G354" s="244"/>
      <c r="H354" s="247">
        <v>10.925999999999998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201</v>
      </c>
      <c r="AU354" s="253" t="s">
        <v>85</v>
      </c>
      <c r="AV354" s="14" t="s">
        <v>163</v>
      </c>
      <c r="AW354" s="14" t="s">
        <v>35</v>
      </c>
      <c r="AX354" s="14" t="s">
        <v>83</v>
      </c>
      <c r="AY354" s="253" t="s">
        <v>136</v>
      </c>
    </row>
    <row r="355" s="2" customFormat="1" ht="24.15" customHeight="1">
      <c r="A355" s="41"/>
      <c r="B355" s="42"/>
      <c r="C355" s="207" t="s">
        <v>435</v>
      </c>
      <c r="D355" s="207" t="s">
        <v>139</v>
      </c>
      <c r="E355" s="208" t="s">
        <v>1259</v>
      </c>
      <c r="F355" s="209" t="s">
        <v>1260</v>
      </c>
      <c r="G355" s="210" t="s">
        <v>222</v>
      </c>
      <c r="H355" s="211">
        <v>10.926</v>
      </c>
      <c r="I355" s="212"/>
      <c r="J355" s="213">
        <f>ROUND(I355*H355,2)</f>
        <v>0</v>
      </c>
      <c r="K355" s="209" t="s">
        <v>197</v>
      </c>
      <c r="L355" s="47"/>
      <c r="M355" s="214" t="s">
        <v>19</v>
      </c>
      <c r="N355" s="215" t="s">
        <v>46</v>
      </c>
      <c r="O355" s="87"/>
      <c r="P355" s="216">
        <f>O355*H355</f>
        <v>0</v>
      </c>
      <c r="Q355" s="216">
        <v>0.034680000000000002</v>
      </c>
      <c r="R355" s="216">
        <f>Q355*H355</f>
        <v>0.37891368000000003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163</v>
      </c>
      <c r="AT355" s="218" t="s">
        <v>139</v>
      </c>
      <c r="AU355" s="218" t="s">
        <v>85</v>
      </c>
      <c r="AY355" s="20" t="s">
        <v>136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83</v>
      </c>
      <c r="BK355" s="219">
        <f>ROUND(I355*H355,2)</f>
        <v>0</v>
      </c>
      <c r="BL355" s="20" t="s">
        <v>163</v>
      </c>
      <c r="BM355" s="218" t="s">
        <v>1261</v>
      </c>
    </row>
    <row r="356" s="2" customFormat="1">
      <c r="A356" s="41"/>
      <c r="B356" s="42"/>
      <c r="C356" s="43"/>
      <c r="D356" s="220" t="s">
        <v>145</v>
      </c>
      <c r="E356" s="43"/>
      <c r="F356" s="221" t="s">
        <v>1262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145</v>
      </c>
      <c r="AU356" s="20" t="s">
        <v>85</v>
      </c>
    </row>
    <row r="357" s="2" customFormat="1">
      <c r="A357" s="41"/>
      <c r="B357" s="42"/>
      <c r="C357" s="43"/>
      <c r="D357" s="225" t="s">
        <v>146</v>
      </c>
      <c r="E357" s="43"/>
      <c r="F357" s="226" t="s">
        <v>1263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146</v>
      </c>
      <c r="AU357" s="20" t="s">
        <v>85</v>
      </c>
    </row>
    <row r="358" s="15" customFormat="1">
      <c r="A358" s="15"/>
      <c r="B358" s="254"/>
      <c r="C358" s="255"/>
      <c r="D358" s="220" t="s">
        <v>201</v>
      </c>
      <c r="E358" s="256" t="s">
        <v>19</v>
      </c>
      <c r="F358" s="257" t="s">
        <v>1194</v>
      </c>
      <c r="G358" s="255"/>
      <c r="H358" s="256" t="s">
        <v>19</v>
      </c>
      <c r="I358" s="258"/>
      <c r="J358" s="255"/>
      <c r="K358" s="255"/>
      <c r="L358" s="259"/>
      <c r="M358" s="260"/>
      <c r="N358" s="261"/>
      <c r="O358" s="261"/>
      <c r="P358" s="261"/>
      <c r="Q358" s="261"/>
      <c r="R358" s="261"/>
      <c r="S358" s="261"/>
      <c r="T358" s="262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3" t="s">
        <v>201</v>
      </c>
      <c r="AU358" s="263" t="s">
        <v>85</v>
      </c>
      <c r="AV358" s="15" t="s">
        <v>83</v>
      </c>
      <c r="AW358" s="15" t="s">
        <v>35</v>
      </c>
      <c r="AX358" s="15" t="s">
        <v>75</v>
      </c>
      <c r="AY358" s="263" t="s">
        <v>136</v>
      </c>
    </row>
    <row r="359" s="13" customFormat="1">
      <c r="A359" s="13"/>
      <c r="B359" s="232"/>
      <c r="C359" s="233"/>
      <c r="D359" s="220" t="s">
        <v>201</v>
      </c>
      <c r="E359" s="234" t="s">
        <v>19</v>
      </c>
      <c r="F359" s="235" t="s">
        <v>1257</v>
      </c>
      <c r="G359" s="233"/>
      <c r="H359" s="236">
        <v>2.2469999999999999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201</v>
      </c>
      <c r="AU359" s="242" t="s">
        <v>85</v>
      </c>
      <c r="AV359" s="13" t="s">
        <v>85</v>
      </c>
      <c r="AW359" s="13" t="s">
        <v>35</v>
      </c>
      <c r="AX359" s="13" t="s">
        <v>75</v>
      </c>
      <c r="AY359" s="242" t="s">
        <v>136</v>
      </c>
    </row>
    <row r="360" s="13" customFormat="1">
      <c r="A360" s="13"/>
      <c r="B360" s="232"/>
      <c r="C360" s="233"/>
      <c r="D360" s="220" t="s">
        <v>201</v>
      </c>
      <c r="E360" s="234" t="s">
        <v>19</v>
      </c>
      <c r="F360" s="235" t="s">
        <v>1258</v>
      </c>
      <c r="G360" s="233"/>
      <c r="H360" s="236">
        <v>1.395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201</v>
      </c>
      <c r="AU360" s="242" t="s">
        <v>85</v>
      </c>
      <c r="AV360" s="13" t="s">
        <v>85</v>
      </c>
      <c r="AW360" s="13" t="s">
        <v>35</v>
      </c>
      <c r="AX360" s="13" t="s">
        <v>75</v>
      </c>
      <c r="AY360" s="242" t="s">
        <v>136</v>
      </c>
    </row>
    <row r="361" s="15" customFormat="1">
      <c r="A361" s="15"/>
      <c r="B361" s="254"/>
      <c r="C361" s="255"/>
      <c r="D361" s="220" t="s">
        <v>201</v>
      </c>
      <c r="E361" s="256" t="s">
        <v>19</v>
      </c>
      <c r="F361" s="257" t="s">
        <v>1196</v>
      </c>
      <c r="G361" s="255"/>
      <c r="H361" s="256" t="s">
        <v>19</v>
      </c>
      <c r="I361" s="258"/>
      <c r="J361" s="255"/>
      <c r="K361" s="255"/>
      <c r="L361" s="259"/>
      <c r="M361" s="260"/>
      <c r="N361" s="261"/>
      <c r="O361" s="261"/>
      <c r="P361" s="261"/>
      <c r="Q361" s="261"/>
      <c r="R361" s="261"/>
      <c r="S361" s="261"/>
      <c r="T361" s="262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3" t="s">
        <v>201</v>
      </c>
      <c r="AU361" s="263" t="s">
        <v>85</v>
      </c>
      <c r="AV361" s="15" t="s">
        <v>83</v>
      </c>
      <c r="AW361" s="15" t="s">
        <v>35</v>
      </c>
      <c r="AX361" s="15" t="s">
        <v>75</v>
      </c>
      <c r="AY361" s="263" t="s">
        <v>136</v>
      </c>
    </row>
    <row r="362" s="13" customFormat="1">
      <c r="A362" s="13"/>
      <c r="B362" s="232"/>
      <c r="C362" s="233"/>
      <c r="D362" s="220" t="s">
        <v>201</v>
      </c>
      <c r="E362" s="234" t="s">
        <v>19</v>
      </c>
      <c r="F362" s="235" t="s">
        <v>1257</v>
      </c>
      <c r="G362" s="233"/>
      <c r="H362" s="236">
        <v>2.2469999999999999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201</v>
      </c>
      <c r="AU362" s="242" t="s">
        <v>85</v>
      </c>
      <c r="AV362" s="13" t="s">
        <v>85</v>
      </c>
      <c r="AW362" s="13" t="s">
        <v>35</v>
      </c>
      <c r="AX362" s="13" t="s">
        <v>75</v>
      </c>
      <c r="AY362" s="242" t="s">
        <v>136</v>
      </c>
    </row>
    <row r="363" s="13" customFormat="1">
      <c r="A363" s="13"/>
      <c r="B363" s="232"/>
      <c r="C363" s="233"/>
      <c r="D363" s="220" t="s">
        <v>201</v>
      </c>
      <c r="E363" s="234" t="s">
        <v>19</v>
      </c>
      <c r="F363" s="235" t="s">
        <v>1258</v>
      </c>
      <c r="G363" s="233"/>
      <c r="H363" s="236">
        <v>1.395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201</v>
      </c>
      <c r="AU363" s="242" t="s">
        <v>85</v>
      </c>
      <c r="AV363" s="13" t="s">
        <v>85</v>
      </c>
      <c r="AW363" s="13" t="s">
        <v>35</v>
      </c>
      <c r="AX363" s="13" t="s">
        <v>75</v>
      </c>
      <c r="AY363" s="242" t="s">
        <v>136</v>
      </c>
    </row>
    <row r="364" s="15" customFormat="1">
      <c r="A364" s="15"/>
      <c r="B364" s="254"/>
      <c r="C364" s="255"/>
      <c r="D364" s="220" t="s">
        <v>201</v>
      </c>
      <c r="E364" s="256" t="s">
        <v>19</v>
      </c>
      <c r="F364" s="257" t="s">
        <v>1197</v>
      </c>
      <c r="G364" s="255"/>
      <c r="H364" s="256" t="s">
        <v>19</v>
      </c>
      <c r="I364" s="258"/>
      <c r="J364" s="255"/>
      <c r="K364" s="255"/>
      <c r="L364" s="259"/>
      <c r="M364" s="260"/>
      <c r="N364" s="261"/>
      <c r="O364" s="261"/>
      <c r="P364" s="261"/>
      <c r="Q364" s="261"/>
      <c r="R364" s="261"/>
      <c r="S364" s="261"/>
      <c r="T364" s="262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3" t="s">
        <v>201</v>
      </c>
      <c r="AU364" s="263" t="s">
        <v>85</v>
      </c>
      <c r="AV364" s="15" t="s">
        <v>83</v>
      </c>
      <c r="AW364" s="15" t="s">
        <v>35</v>
      </c>
      <c r="AX364" s="15" t="s">
        <v>75</v>
      </c>
      <c r="AY364" s="263" t="s">
        <v>136</v>
      </c>
    </row>
    <row r="365" s="13" customFormat="1">
      <c r="A365" s="13"/>
      <c r="B365" s="232"/>
      <c r="C365" s="233"/>
      <c r="D365" s="220" t="s">
        <v>201</v>
      </c>
      <c r="E365" s="234" t="s">
        <v>19</v>
      </c>
      <c r="F365" s="235" t="s">
        <v>1257</v>
      </c>
      <c r="G365" s="233"/>
      <c r="H365" s="236">
        <v>2.2469999999999999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201</v>
      </c>
      <c r="AU365" s="242" t="s">
        <v>85</v>
      </c>
      <c r="AV365" s="13" t="s">
        <v>85</v>
      </c>
      <c r="AW365" s="13" t="s">
        <v>35</v>
      </c>
      <c r="AX365" s="13" t="s">
        <v>75</v>
      </c>
      <c r="AY365" s="242" t="s">
        <v>136</v>
      </c>
    </row>
    <row r="366" s="13" customFormat="1">
      <c r="A366" s="13"/>
      <c r="B366" s="232"/>
      <c r="C366" s="233"/>
      <c r="D366" s="220" t="s">
        <v>201</v>
      </c>
      <c r="E366" s="234" t="s">
        <v>19</v>
      </c>
      <c r="F366" s="235" t="s">
        <v>1258</v>
      </c>
      <c r="G366" s="233"/>
      <c r="H366" s="236">
        <v>1.395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201</v>
      </c>
      <c r="AU366" s="242" t="s">
        <v>85</v>
      </c>
      <c r="AV366" s="13" t="s">
        <v>85</v>
      </c>
      <c r="AW366" s="13" t="s">
        <v>35</v>
      </c>
      <c r="AX366" s="13" t="s">
        <v>75</v>
      </c>
      <c r="AY366" s="242" t="s">
        <v>136</v>
      </c>
    </row>
    <row r="367" s="14" customFormat="1">
      <c r="A367" s="14"/>
      <c r="B367" s="243"/>
      <c r="C367" s="244"/>
      <c r="D367" s="220" t="s">
        <v>201</v>
      </c>
      <c r="E367" s="245" t="s">
        <v>19</v>
      </c>
      <c r="F367" s="246" t="s">
        <v>205</v>
      </c>
      <c r="G367" s="244"/>
      <c r="H367" s="247">
        <v>10.925999999999998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201</v>
      </c>
      <c r="AU367" s="253" t="s">
        <v>85</v>
      </c>
      <c r="AV367" s="14" t="s">
        <v>163</v>
      </c>
      <c r="AW367" s="14" t="s">
        <v>35</v>
      </c>
      <c r="AX367" s="14" t="s">
        <v>83</v>
      </c>
      <c r="AY367" s="253" t="s">
        <v>136</v>
      </c>
    </row>
    <row r="368" s="2" customFormat="1" ht="24.15" customHeight="1">
      <c r="A368" s="41"/>
      <c r="B368" s="42"/>
      <c r="C368" s="207" t="s">
        <v>441</v>
      </c>
      <c r="D368" s="207" t="s">
        <v>139</v>
      </c>
      <c r="E368" s="208" t="s">
        <v>1264</v>
      </c>
      <c r="F368" s="209" t="s">
        <v>1265</v>
      </c>
      <c r="G368" s="210" t="s">
        <v>222</v>
      </c>
      <c r="H368" s="211">
        <v>49.451999999999998</v>
      </c>
      <c r="I368" s="212"/>
      <c r="J368" s="213">
        <f>ROUND(I368*H368,2)</f>
        <v>0</v>
      </c>
      <c r="K368" s="209" t="s">
        <v>197</v>
      </c>
      <c r="L368" s="47"/>
      <c r="M368" s="214" t="s">
        <v>19</v>
      </c>
      <c r="N368" s="215" t="s">
        <v>46</v>
      </c>
      <c r="O368" s="87"/>
      <c r="P368" s="216">
        <f>O368*H368</f>
        <v>0</v>
      </c>
      <c r="Q368" s="216">
        <v>0.00071000000000000002</v>
      </c>
      <c r="R368" s="216">
        <f>Q368*H368</f>
        <v>0.035110919999999997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163</v>
      </c>
      <c r="AT368" s="218" t="s">
        <v>139</v>
      </c>
      <c r="AU368" s="218" t="s">
        <v>85</v>
      </c>
      <c r="AY368" s="20" t="s">
        <v>136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83</v>
      </c>
      <c r="BK368" s="219">
        <f>ROUND(I368*H368,2)</f>
        <v>0</v>
      </c>
      <c r="BL368" s="20" t="s">
        <v>163</v>
      </c>
      <c r="BM368" s="218" t="s">
        <v>1266</v>
      </c>
    </row>
    <row r="369" s="2" customFormat="1">
      <c r="A369" s="41"/>
      <c r="B369" s="42"/>
      <c r="C369" s="43"/>
      <c r="D369" s="220" t="s">
        <v>145</v>
      </c>
      <c r="E369" s="43"/>
      <c r="F369" s="221" t="s">
        <v>1267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145</v>
      </c>
      <c r="AU369" s="20" t="s">
        <v>85</v>
      </c>
    </row>
    <row r="370" s="2" customFormat="1">
      <c r="A370" s="41"/>
      <c r="B370" s="42"/>
      <c r="C370" s="43"/>
      <c r="D370" s="225" t="s">
        <v>146</v>
      </c>
      <c r="E370" s="43"/>
      <c r="F370" s="226" t="s">
        <v>1268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146</v>
      </c>
      <c r="AU370" s="20" t="s">
        <v>85</v>
      </c>
    </row>
    <row r="371" s="15" customFormat="1">
      <c r="A371" s="15"/>
      <c r="B371" s="254"/>
      <c r="C371" s="255"/>
      <c r="D371" s="220" t="s">
        <v>201</v>
      </c>
      <c r="E371" s="256" t="s">
        <v>19</v>
      </c>
      <c r="F371" s="257" t="s">
        <v>1269</v>
      </c>
      <c r="G371" s="255"/>
      <c r="H371" s="256" t="s">
        <v>19</v>
      </c>
      <c r="I371" s="258"/>
      <c r="J371" s="255"/>
      <c r="K371" s="255"/>
      <c r="L371" s="259"/>
      <c r="M371" s="260"/>
      <c r="N371" s="261"/>
      <c r="O371" s="261"/>
      <c r="P371" s="261"/>
      <c r="Q371" s="261"/>
      <c r="R371" s="261"/>
      <c r="S371" s="261"/>
      <c r="T371" s="262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3" t="s">
        <v>201</v>
      </c>
      <c r="AU371" s="263" t="s">
        <v>85</v>
      </c>
      <c r="AV371" s="15" t="s">
        <v>83</v>
      </c>
      <c r="AW371" s="15" t="s">
        <v>35</v>
      </c>
      <c r="AX371" s="15" t="s">
        <v>75</v>
      </c>
      <c r="AY371" s="263" t="s">
        <v>136</v>
      </c>
    </row>
    <row r="372" s="15" customFormat="1">
      <c r="A372" s="15"/>
      <c r="B372" s="254"/>
      <c r="C372" s="255"/>
      <c r="D372" s="220" t="s">
        <v>201</v>
      </c>
      <c r="E372" s="256" t="s">
        <v>19</v>
      </c>
      <c r="F372" s="257" t="s">
        <v>1194</v>
      </c>
      <c r="G372" s="255"/>
      <c r="H372" s="256" t="s">
        <v>19</v>
      </c>
      <c r="I372" s="258"/>
      <c r="J372" s="255"/>
      <c r="K372" s="255"/>
      <c r="L372" s="259"/>
      <c r="M372" s="260"/>
      <c r="N372" s="261"/>
      <c r="O372" s="261"/>
      <c r="P372" s="261"/>
      <c r="Q372" s="261"/>
      <c r="R372" s="261"/>
      <c r="S372" s="261"/>
      <c r="T372" s="262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3" t="s">
        <v>201</v>
      </c>
      <c r="AU372" s="263" t="s">
        <v>85</v>
      </c>
      <c r="AV372" s="15" t="s">
        <v>83</v>
      </c>
      <c r="AW372" s="15" t="s">
        <v>35</v>
      </c>
      <c r="AX372" s="15" t="s">
        <v>75</v>
      </c>
      <c r="AY372" s="263" t="s">
        <v>136</v>
      </c>
    </row>
    <row r="373" s="13" customFormat="1">
      <c r="A373" s="13"/>
      <c r="B373" s="232"/>
      <c r="C373" s="233"/>
      <c r="D373" s="220" t="s">
        <v>201</v>
      </c>
      <c r="E373" s="234" t="s">
        <v>19</v>
      </c>
      <c r="F373" s="235" t="s">
        <v>1270</v>
      </c>
      <c r="G373" s="233"/>
      <c r="H373" s="236">
        <v>11.374000000000001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201</v>
      </c>
      <c r="AU373" s="242" t="s">
        <v>85</v>
      </c>
      <c r="AV373" s="13" t="s">
        <v>85</v>
      </c>
      <c r="AW373" s="13" t="s">
        <v>35</v>
      </c>
      <c r="AX373" s="13" t="s">
        <v>75</v>
      </c>
      <c r="AY373" s="242" t="s">
        <v>136</v>
      </c>
    </row>
    <row r="374" s="13" customFormat="1">
      <c r="A374" s="13"/>
      <c r="B374" s="232"/>
      <c r="C374" s="233"/>
      <c r="D374" s="220" t="s">
        <v>201</v>
      </c>
      <c r="E374" s="234" t="s">
        <v>19</v>
      </c>
      <c r="F374" s="235" t="s">
        <v>1271</v>
      </c>
      <c r="G374" s="233"/>
      <c r="H374" s="236">
        <v>0.88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201</v>
      </c>
      <c r="AU374" s="242" t="s">
        <v>85</v>
      </c>
      <c r="AV374" s="13" t="s">
        <v>85</v>
      </c>
      <c r="AW374" s="13" t="s">
        <v>35</v>
      </c>
      <c r="AX374" s="13" t="s">
        <v>75</v>
      </c>
      <c r="AY374" s="242" t="s">
        <v>136</v>
      </c>
    </row>
    <row r="375" s="13" customFormat="1">
      <c r="A375" s="13"/>
      <c r="B375" s="232"/>
      <c r="C375" s="233"/>
      <c r="D375" s="220" t="s">
        <v>201</v>
      </c>
      <c r="E375" s="234" t="s">
        <v>19</v>
      </c>
      <c r="F375" s="235" t="s">
        <v>1272</v>
      </c>
      <c r="G375" s="233"/>
      <c r="H375" s="236">
        <v>2.1960000000000002</v>
      </c>
      <c r="I375" s="237"/>
      <c r="J375" s="233"/>
      <c r="K375" s="233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201</v>
      </c>
      <c r="AU375" s="242" t="s">
        <v>85</v>
      </c>
      <c r="AV375" s="13" t="s">
        <v>85</v>
      </c>
      <c r="AW375" s="13" t="s">
        <v>35</v>
      </c>
      <c r="AX375" s="13" t="s">
        <v>75</v>
      </c>
      <c r="AY375" s="242" t="s">
        <v>136</v>
      </c>
    </row>
    <row r="376" s="13" customFormat="1">
      <c r="A376" s="13"/>
      <c r="B376" s="232"/>
      <c r="C376" s="233"/>
      <c r="D376" s="220" t="s">
        <v>201</v>
      </c>
      <c r="E376" s="234" t="s">
        <v>19</v>
      </c>
      <c r="F376" s="235" t="s">
        <v>1273</v>
      </c>
      <c r="G376" s="233"/>
      <c r="H376" s="236">
        <v>2.0339999999999998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201</v>
      </c>
      <c r="AU376" s="242" t="s">
        <v>85</v>
      </c>
      <c r="AV376" s="13" t="s">
        <v>85</v>
      </c>
      <c r="AW376" s="13" t="s">
        <v>35</v>
      </c>
      <c r="AX376" s="13" t="s">
        <v>75</v>
      </c>
      <c r="AY376" s="242" t="s">
        <v>136</v>
      </c>
    </row>
    <row r="377" s="15" customFormat="1">
      <c r="A377" s="15"/>
      <c r="B377" s="254"/>
      <c r="C377" s="255"/>
      <c r="D377" s="220" t="s">
        <v>201</v>
      </c>
      <c r="E377" s="256" t="s">
        <v>19</v>
      </c>
      <c r="F377" s="257" t="s">
        <v>1196</v>
      </c>
      <c r="G377" s="255"/>
      <c r="H377" s="256" t="s">
        <v>19</v>
      </c>
      <c r="I377" s="258"/>
      <c r="J377" s="255"/>
      <c r="K377" s="255"/>
      <c r="L377" s="259"/>
      <c r="M377" s="260"/>
      <c r="N377" s="261"/>
      <c r="O377" s="261"/>
      <c r="P377" s="261"/>
      <c r="Q377" s="261"/>
      <c r="R377" s="261"/>
      <c r="S377" s="261"/>
      <c r="T377" s="262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3" t="s">
        <v>201</v>
      </c>
      <c r="AU377" s="263" t="s">
        <v>85</v>
      </c>
      <c r="AV377" s="15" t="s">
        <v>83</v>
      </c>
      <c r="AW377" s="15" t="s">
        <v>35</v>
      </c>
      <c r="AX377" s="15" t="s">
        <v>75</v>
      </c>
      <c r="AY377" s="263" t="s">
        <v>136</v>
      </c>
    </row>
    <row r="378" s="13" customFormat="1">
      <c r="A378" s="13"/>
      <c r="B378" s="232"/>
      <c r="C378" s="233"/>
      <c r="D378" s="220" t="s">
        <v>201</v>
      </c>
      <c r="E378" s="234" t="s">
        <v>19</v>
      </c>
      <c r="F378" s="235" t="s">
        <v>1270</v>
      </c>
      <c r="G378" s="233"/>
      <c r="H378" s="236">
        <v>11.374000000000001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201</v>
      </c>
      <c r="AU378" s="242" t="s">
        <v>85</v>
      </c>
      <c r="AV378" s="13" t="s">
        <v>85</v>
      </c>
      <c r="AW378" s="13" t="s">
        <v>35</v>
      </c>
      <c r="AX378" s="13" t="s">
        <v>75</v>
      </c>
      <c r="AY378" s="242" t="s">
        <v>136</v>
      </c>
    </row>
    <row r="379" s="13" customFormat="1">
      <c r="A379" s="13"/>
      <c r="B379" s="232"/>
      <c r="C379" s="233"/>
      <c r="D379" s="220" t="s">
        <v>201</v>
      </c>
      <c r="E379" s="234" t="s">
        <v>19</v>
      </c>
      <c r="F379" s="235" t="s">
        <v>1271</v>
      </c>
      <c r="G379" s="233"/>
      <c r="H379" s="236">
        <v>0.88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201</v>
      </c>
      <c r="AU379" s="242" t="s">
        <v>85</v>
      </c>
      <c r="AV379" s="13" t="s">
        <v>85</v>
      </c>
      <c r="AW379" s="13" t="s">
        <v>35</v>
      </c>
      <c r="AX379" s="13" t="s">
        <v>75</v>
      </c>
      <c r="AY379" s="242" t="s">
        <v>136</v>
      </c>
    </row>
    <row r="380" s="13" customFormat="1">
      <c r="A380" s="13"/>
      <c r="B380" s="232"/>
      <c r="C380" s="233"/>
      <c r="D380" s="220" t="s">
        <v>201</v>
      </c>
      <c r="E380" s="234" t="s">
        <v>19</v>
      </c>
      <c r="F380" s="235" t="s">
        <v>1272</v>
      </c>
      <c r="G380" s="233"/>
      <c r="H380" s="236">
        <v>2.1960000000000002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201</v>
      </c>
      <c r="AU380" s="242" t="s">
        <v>85</v>
      </c>
      <c r="AV380" s="13" t="s">
        <v>85</v>
      </c>
      <c r="AW380" s="13" t="s">
        <v>35</v>
      </c>
      <c r="AX380" s="13" t="s">
        <v>75</v>
      </c>
      <c r="AY380" s="242" t="s">
        <v>136</v>
      </c>
    </row>
    <row r="381" s="13" customFormat="1">
      <c r="A381" s="13"/>
      <c r="B381" s="232"/>
      <c r="C381" s="233"/>
      <c r="D381" s="220" t="s">
        <v>201</v>
      </c>
      <c r="E381" s="234" t="s">
        <v>19</v>
      </c>
      <c r="F381" s="235" t="s">
        <v>1273</v>
      </c>
      <c r="G381" s="233"/>
      <c r="H381" s="236">
        <v>2.0339999999999998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201</v>
      </c>
      <c r="AU381" s="242" t="s">
        <v>85</v>
      </c>
      <c r="AV381" s="13" t="s">
        <v>85</v>
      </c>
      <c r="AW381" s="13" t="s">
        <v>35</v>
      </c>
      <c r="AX381" s="13" t="s">
        <v>75</v>
      </c>
      <c r="AY381" s="242" t="s">
        <v>136</v>
      </c>
    </row>
    <row r="382" s="15" customFormat="1">
      <c r="A382" s="15"/>
      <c r="B382" s="254"/>
      <c r="C382" s="255"/>
      <c r="D382" s="220" t="s">
        <v>201</v>
      </c>
      <c r="E382" s="256" t="s">
        <v>19</v>
      </c>
      <c r="F382" s="257" t="s">
        <v>1197</v>
      </c>
      <c r="G382" s="255"/>
      <c r="H382" s="256" t="s">
        <v>19</v>
      </c>
      <c r="I382" s="258"/>
      <c r="J382" s="255"/>
      <c r="K382" s="255"/>
      <c r="L382" s="259"/>
      <c r="M382" s="260"/>
      <c r="N382" s="261"/>
      <c r="O382" s="261"/>
      <c r="P382" s="261"/>
      <c r="Q382" s="261"/>
      <c r="R382" s="261"/>
      <c r="S382" s="261"/>
      <c r="T382" s="262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3" t="s">
        <v>201</v>
      </c>
      <c r="AU382" s="263" t="s">
        <v>85</v>
      </c>
      <c r="AV382" s="15" t="s">
        <v>83</v>
      </c>
      <c r="AW382" s="15" t="s">
        <v>35</v>
      </c>
      <c r="AX382" s="15" t="s">
        <v>75</v>
      </c>
      <c r="AY382" s="263" t="s">
        <v>136</v>
      </c>
    </row>
    <row r="383" s="13" customFormat="1">
      <c r="A383" s="13"/>
      <c r="B383" s="232"/>
      <c r="C383" s="233"/>
      <c r="D383" s="220" t="s">
        <v>201</v>
      </c>
      <c r="E383" s="234" t="s">
        <v>19</v>
      </c>
      <c r="F383" s="235" t="s">
        <v>1270</v>
      </c>
      <c r="G383" s="233"/>
      <c r="H383" s="236">
        <v>11.374000000000001</v>
      </c>
      <c r="I383" s="237"/>
      <c r="J383" s="233"/>
      <c r="K383" s="233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201</v>
      </c>
      <c r="AU383" s="242" t="s">
        <v>85</v>
      </c>
      <c r="AV383" s="13" t="s">
        <v>85</v>
      </c>
      <c r="AW383" s="13" t="s">
        <v>35</v>
      </c>
      <c r="AX383" s="13" t="s">
        <v>75</v>
      </c>
      <c r="AY383" s="242" t="s">
        <v>136</v>
      </c>
    </row>
    <row r="384" s="13" customFormat="1">
      <c r="A384" s="13"/>
      <c r="B384" s="232"/>
      <c r="C384" s="233"/>
      <c r="D384" s="220" t="s">
        <v>201</v>
      </c>
      <c r="E384" s="234" t="s">
        <v>19</v>
      </c>
      <c r="F384" s="235" t="s">
        <v>1271</v>
      </c>
      <c r="G384" s="233"/>
      <c r="H384" s="236">
        <v>0.88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201</v>
      </c>
      <c r="AU384" s="242" t="s">
        <v>85</v>
      </c>
      <c r="AV384" s="13" t="s">
        <v>85</v>
      </c>
      <c r="AW384" s="13" t="s">
        <v>35</v>
      </c>
      <c r="AX384" s="13" t="s">
        <v>75</v>
      </c>
      <c r="AY384" s="242" t="s">
        <v>136</v>
      </c>
    </row>
    <row r="385" s="13" customFormat="1">
      <c r="A385" s="13"/>
      <c r="B385" s="232"/>
      <c r="C385" s="233"/>
      <c r="D385" s="220" t="s">
        <v>201</v>
      </c>
      <c r="E385" s="234" t="s">
        <v>19</v>
      </c>
      <c r="F385" s="235" t="s">
        <v>1272</v>
      </c>
      <c r="G385" s="233"/>
      <c r="H385" s="236">
        <v>2.1960000000000002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201</v>
      </c>
      <c r="AU385" s="242" t="s">
        <v>85</v>
      </c>
      <c r="AV385" s="13" t="s">
        <v>85</v>
      </c>
      <c r="AW385" s="13" t="s">
        <v>35</v>
      </c>
      <c r="AX385" s="13" t="s">
        <v>75</v>
      </c>
      <c r="AY385" s="242" t="s">
        <v>136</v>
      </c>
    </row>
    <row r="386" s="13" customFormat="1">
      <c r="A386" s="13"/>
      <c r="B386" s="232"/>
      <c r="C386" s="233"/>
      <c r="D386" s="220" t="s">
        <v>201</v>
      </c>
      <c r="E386" s="234" t="s">
        <v>19</v>
      </c>
      <c r="F386" s="235" t="s">
        <v>1273</v>
      </c>
      <c r="G386" s="233"/>
      <c r="H386" s="236">
        <v>2.0339999999999998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201</v>
      </c>
      <c r="AU386" s="242" t="s">
        <v>85</v>
      </c>
      <c r="AV386" s="13" t="s">
        <v>85</v>
      </c>
      <c r="AW386" s="13" t="s">
        <v>35</v>
      </c>
      <c r="AX386" s="13" t="s">
        <v>75</v>
      </c>
      <c r="AY386" s="242" t="s">
        <v>136</v>
      </c>
    </row>
    <row r="387" s="14" customFormat="1">
      <c r="A387" s="14"/>
      <c r="B387" s="243"/>
      <c r="C387" s="244"/>
      <c r="D387" s="220" t="s">
        <v>201</v>
      </c>
      <c r="E387" s="245" t="s">
        <v>19</v>
      </c>
      <c r="F387" s="246" t="s">
        <v>205</v>
      </c>
      <c r="G387" s="244"/>
      <c r="H387" s="247">
        <v>49.452000000000005</v>
      </c>
      <c r="I387" s="248"/>
      <c r="J387" s="244"/>
      <c r="K387" s="244"/>
      <c r="L387" s="249"/>
      <c r="M387" s="250"/>
      <c r="N387" s="251"/>
      <c r="O387" s="251"/>
      <c r="P387" s="251"/>
      <c r="Q387" s="251"/>
      <c r="R387" s="251"/>
      <c r="S387" s="251"/>
      <c r="T387" s="25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3" t="s">
        <v>201</v>
      </c>
      <c r="AU387" s="253" t="s">
        <v>85</v>
      </c>
      <c r="AV387" s="14" t="s">
        <v>163</v>
      </c>
      <c r="AW387" s="14" t="s">
        <v>35</v>
      </c>
      <c r="AX387" s="14" t="s">
        <v>83</v>
      </c>
      <c r="AY387" s="253" t="s">
        <v>136</v>
      </c>
    </row>
    <row r="388" s="2" customFormat="1" ht="24.15" customHeight="1">
      <c r="A388" s="41"/>
      <c r="B388" s="42"/>
      <c r="C388" s="207" t="s">
        <v>447</v>
      </c>
      <c r="D388" s="207" t="s">
        <v>139</v>
      </c>
      <c r="E388" s="208" t="s">
        <v>1274</v>
      </c>
      <c r="F388" s="209" t="s">
        <v>1275</v>
      </c>
      <c r="G388" s="210" t="s">
        <v>222</v>
      </c>
      <c r="H388" s="211">
        <v>2.544</v>
      </c>
      <c r="I388" s="212"/>
      <c r="J388" s="213">
        <f>ROUND(I388*H388,2)</f>
        <v>0</v>
      </c>
      <c r="K388" s="209" t="s">
        <v>197</v>
      </c>
      <c r="L388" s="47"/>
      <c r="M388" s="214" t="s">
        <v>19</v>
      </c>
      <c r="N388" s="215" t="s">
        <v>46</v>
      </c>
      <c r="O388" s="87"/>
      <c r="P388" s="216">
        <f>O388*H388</f>
        <v>0</v>
      </c>
      <c r="Q388" s="216">
        <v>0.00084999999999999995</v>
      </c>
      <c r="R388" s="216">
        <f>Q388*H388</f>
        <v>0.0021624000000000001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163</v>
      </c>
      <c r="AT388" s="218" t="s">
        <v>139</v>
      </c>
      <c r="AU388" s="218" t="s">
        <v>85</v>
      </c>
      <c r="AY388" s="20" t="s">
        <v>136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83</v>
      </c>
      <c r="BK388" s="219">
        <f>ROUND(I388*H388,2)</f>
        <v>0</v>
      </c>
      <c r="BL388" s="20" t="s">
        <v>163</v>
      </c>
      <c r="BM388" s="218" t="s">
        <v>1276</v>
      </c>
    </row>
    <row r="389" s="2" customFormat="1">
      <c r="A389" s="41"/>
      <c r="B389" s="42"/>
      <c r="C389" s="43"/>
      <c r="D389" s="220" t="s">
        <v>145</v>
      </c>
      <c r="E389" s="43"/>
      <c r="F389" s="221" t="s">
        <v>1277</v>
      </c>
      <c r="G389" s="43"/>
      <c r="H389" s="43"/>
      <c r="I389" s="222"/>
      <c r="J389" s="43"/>
      <c r="K389" s="43"/>
      <c r="L389" s="47"/>
      <c r="M389" s="223"/>
      <c r="N389" s="22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145</v>
      </c>
      <c r="AU389" s="20" t="s">
        <v>85</v>
      </c>
    </row>
    <row r="390" s="2" customFormat="1">
      <c r="A390" s="41"/>
      <c r="B390" s="42"/>
      <c r="C390" s="43"/>
      <c r="D390" s="225" t="s">
        <v>146</v>
      </c>
      <c r="E390" s="43"/>
      <c r="F390" s="226" t="s">
        <v>1278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146</v>
      </c>
      <c r="AU390" s="20" t="s">
        <v>85</v>
      </c>
    </row>
    <row r="391" s="15" customFormat="1">
      <c r="A391" s="15"/>
      <c r="B391" s="254"/>
      <c r="C391" s="255"/>
      <c r="D391" s="220" t="s">
        <v>201</v>
      </c>
      <c r="E391" s="256" t="s">
        <v>19</v>
      </c>
      <c r="F391" s="257" t="s">
        <v>1279</v>
      </c>
      <c r="G391" s="255"/>
      <c r="H391" s="256" t="s">
        <v>19</v>
      </c>
      <c r="I391" s="258"/>
      <c r="J391" s="255"/>
      <c r="K391" s="255"/>
      <c r="L391" s="259"/>
      <c r="M391" s="260"/>
      <c r="N391" s="261"/>
      <c r="O391" s="261"/>
      <c r="P391" s="261"/>
      <c r="Q391" s="261"/>
      <c r="R391" s="261"/>
      <c r="S391" s="261"/>
      <c r="T391" s="262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3" t="s">
        <v>201</v>
      </c>
      <c r="AU391" s="263" t="s">
        <v>85</v>
      </c>
      <c r="AV391" s="15" t="s">
        <v>83</v>
      </c>
      <c r="AW391" s="15" t="s">
        <v>35</v>
      </c>
      <c r="AX391" s="15" t="s">
        <v>75</v>
      </c>
      <c r="AY391" s="263" t="s">
        <v>136</v>
      </c>
    </row>
    <row r="392" s="15" customFormat="1">
      <c r="A392" s="15"/>
      <c r="B392" s="254"/>
      <c r="C392" s="255"/>
      <c r="D392" s="220" t="s">
        <v>201</v>
      </c>
      <c r="E392" s="256" t="s">
        <v>19</v>
      </c>
      <c r="F392" s="257" t="s">
        <v>1194</v>
      </c>
      <c r="G392" s="255"/>
      <c r="H392" s="256" t="s">
        <v>19</v>
      </c>
      <c r="I392" s="258"/>
      <c r="J392" s="255"/>
      <c r="K392" s="255"/>
      <c r="L392" s="259"/>
      <c r="M392" s="260"/>
      <c r="N392" s="261"/>
      <c r="O392" s="261"/>
      <c r="P392" s="261"/>
      <c r="Q392" s="261"/>
      <c r="R392" s="261"/>
      <c r="S392" s="261"/>
      <c r="T392" s="262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3" t="s">
        <v>201</v>
      </c>
      <c r="AU392" s="263" t="s">
        <v>85</v>
      </c>
      <c r="AV392" s="15" t="s">
        <v>83</v>
      </c>
      <c r="AW392" s="15" t="s">
        <v>35</v>
      </c>
      <c r="AX392" s="15" t="s">
        <v>75</v>
      </c>
      <c r="AY392" s="263" t="s">
        <v>136</v>
      </c>
    </row>
    <row r="393" s="13" customFormat="1">
      <c r="A393" s="13"/>
      <c r="B393" s="232"/>
      <c r="C393" s="233"/>
      <c r="D393" s="220" t="s">
        <v>201</v>
      </c>
      <c r="E393" s="234" t="s">
        <v>19</v>
      </c>
      <c r="F393" s="235" t="s">
        <v>1220</v>
      </c>
      <c r="G393" s="233"/>
      <c r="H393" s="236">
        <v>0.55300000000000005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201</v>
      </c>
      <c r="AU393" s="242" t="s">
        <v>85</v>
      </c>
      <c r="AV393" s="13" t="s">
        <v>85</v>
      </c>
      <c r="AW393" s="13" t="s">
        <v>35</v>
      </c>
      <c r="AX393" s="13" t="s">
        <v>75</v>
      </c>
      <c r="AY393" s="242" t="s">
        <v>136</v>
      </c>
    </row>
    <row r="394" s="13" customFormat="1">
      <c r="A394" s="13"/>
      <c r="B394" s="232"/>
      <c r="C394" s="233"/>
      <c r="D394" s="220" t="s">
        <v>201</v>
      </c>
      <c r="E394" s="234" t="s">
        <v>19</v>
      </c>
      <c r="F394" s="235" t="s">
        <v>1280</v>
      </c>
      <c r="G394" s="233"/>
      <c r="H394" s="236">
        <v>0.29499999999999998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201</v>
      </c>
      <c r="AU394" s="242" t="s">
        <v>85</v>
      </c>
      <c r="AV394" s="13" t="s">
        <v>85</v>
      </c>
      <c r="AW394" s="13" t="s">
        <v>35</v>
      </c>
      <c r="AX394" s="13" t="s">
        <v>75</v>
      </c>
      <c r="AY394" s="242" t="s">
        <v>136</v>
      </c>
    </row>
    <row r="395" s="15" customFormat="1">
      <c r="A395" s="15"/>
      <c r="B395" s="254"/>
      <c r="C395" s="255"/>
      <c r="D395" s="220" t="s">
        <v>201</v>
      </c>
      <c r="E395" s="256" t="s">
        <v>19</v>
      </c>
      <c r="F395" s="257" t="s">
        <v>1196</v>
      </c>
      <c r="G395" s="255"/>
      <c r="H395" s="256" t="s">
        <v>19</v>
      </c>
      <c r="I395" s="258"/>
      <c r="J395" s="255"/>
      <c r="K395" s="255"/>
      <c r="L395" s="259"/>
      <c r="M395" s="260"/>
      <c r="N395" s="261"/>
      <c r="O395" s="261"/>
      <c r="P395" s="261"/>
      <c r="Q395" s="261"/>
      <c r="R395" s="261"/>
      <c r="S395" s="261"/>
      <c r="T395" s="262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3" t="s">
        <v>201</v>
      </c>
      <c r="AU395" s="263" t="s">
        <v>85</v>
      </c>
      <c r="AV395" s="15" t="s">
        <v>83</v>
      </c>
      <c r="AW395" s="15" t="s">
        <v>35</v>
      </c>
      <c r="AX395" s="15" t="s">
        <v>75</v>
      </c>
      <c r="AY395" s="263" t="s">
        <v>136</v>
      </c>
    </row>
    <row r="396" s="13" customFormat="1">
      <c r="A396" s="13"/>
      <c r="B396" s="232"/>
      <c r="C396" s="233"/>
      <c r="D396" s="220" t="s">
        <v>201</v>
      </c>
      <c r="E396" s="234" t="s">
        <v>19</v>
      </c>
      <c r="F396" s="235" t="s">
        <v>1220</v>
      </c>
      <c r="G396" s="233"/>
      <c r="H396" s="236">
        <v>0.55300000000000005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201</v>
      </c>
      <c r="AU396" s="242" t="s">
        <v>85</v>
      </c>
      <c r="AV396" s="13" t="s">
        <v>85</v>
      </c>
      <c r="AW396" s="13" t="s">
        <v>35</v>
      </c>
      <c r="AX396" s="13" t="s">
        <v>75</v>
      </c>
      <c r="AY396" s="242" t="s">
        <v>136</v>
      </c>
    </row>
    <row r="397" s="13" customFormat="1">
      <c r="A397" s="13"/>
      <c r="B397" s="232"/>
      <c r="C397" s="233"/>
      <c r="D397" s="220" t="s">
        <v>201</v>
      </c>
      <c r="E397" s="234" t="s">
        <v>19</v>
      </c>
      <c r="F397" s="235" t="s">
        <v>1280</v>
      </c>
      <c r="G397" s="233"/>
      <c r="H397" s="236">
        <v>0.29499999999999998</v>
      </c>
      <c r="I397" s="237"/>
      <c r="J397" s="233"/>
      <c r="K397" s="233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201</v>
      </c>
      <c r="AU397" s="242" t="s">
        <v>85</v>
      </c>
      <c r="AV397" s="13" t="s">
        <v>85</v>
      </c>
      <c r="AW397" s="13" t="s">
        <v>35</v>
      </c>
      <c r="AX397" s="13" t="s">
        <v>75</v>
      </c>
      <c r="AY397" s="242" t="s">
        <v>136</v>
      </c>
    </row>
    <row r="398" s="15" customFormat="1">
      <c r="A398" s="15"/>
      <c r="B398" s="254"/>
      <c r="C398" s="255"/>
      <c r="D398" s="220" t="s">
        <v>201</v>
      </c>
      <c r="E398" s="256" t="s">
        <v>19</v>
      </c>
      <c r="F398" s="257" t="s">
        <v>1197</v>
      </c>
      <c r="G398" s="255"/>
      <c r="H398" s="256" t="s">
        <v>19</v>
      </c>
      <c r="I398" s="258"/>
      <c r="J398" s="255"/>
      <c r="K398" s="255"/>
      <c r="L398" s="259"/>
      <c r="M398" s="260"/>
      <c r="N398" s="261"/>
      <c r="O398" s="261"/>
      <c r="P398" s="261"/>
      <c r="Q398" s="261"/>
      <c r="R398" s="261"/>
      <c r="S398" s="261"/>
      <c r="T398" s="262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3" t="s">
        <v>201</v>
      </c>
      <c r="AU398" s="263" t="s">
        <v>85</v>
      </c>
      <c r="AV398" s="15" t="s">
        <v>83</v>
      </c>
      <c r="AW398" s="15" t="s">
        <v>35</v>
      </c>
      <c r="AX398" s="15" t="s">
        <v>75</v>
      </c>
      <c r="AY398" s="263" t="s">
        <v>136</v>
      </c>
    </row>
    <row r="399" s="13" customFormat="1">
      <c r="A399" s="13"/>
      <c r="B399" s="232"/>
      <c r="C399" s="233"/>
      <c r="D399" s="220" t="s">
        <v>201</v>
      </c>
      <c r="E399" s="234" t="s">
        <v>19</v>
      </c>
      <c r="F399" s="235" t="s">
        <v>1220</v>
      </c>
      <c r="G399" s="233"/>
      <c r="H399" s="236">
        <v>0.55300000000000005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201</v>
      </c>
      <c r="AU399" s="242" t="s">
        <v>85</v>
      </c>
      <c r="AV399" s="13" t="s">
        <v>85</v>
      </c>
      <c r="AW399" s="13" t="s">
        <v>35</v>
      </c>
      <c r="AX399" s="13" t="s">
        <v>75</v>
      </c>
      <c r="AY399" s="242" t="s">
        <v>136</v>
      </c>
    </row>
    <row r="400" s="13" customFormat="1">
      <c r="A400" s="13"/>
      <c r="B400" s="232"/>
      <c r="C400" s="233"/>
      <c r="D400" s="220" t="s">
        <v>201</v>
      </c>
      <c r="E400" s="234" t="s">
        <v>19</v>
      </c>
      <c r="F400" s="235" t="s">
        <v>1280</v>
      </c>
      <c r="G400" s="233"/>
      <c r="H400" s="236">
        <v>0.29499999999999998</v>
      </c>
      <c r="I400" s="237"/>
      <c r="J400" s="233"/>
      <c r="K400" s="233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201</v>
      </c>
      <c r="AU400" s="242" t="s">
        <v>85</v>
      </c>
      <c r="AV400" s="13" t="s">
        <v>85</v>
      </c>
      <c r="AW400" s="13" t="s">
        <v>35</v>
      </c>
      <c r="AX400" s="13" t="s">
        <v>75</v>
      </c>
      <c r="AY400" s="242" t="s">
        <v>136</v>
      </c>
    </row>
    <row r="401" s="14" customFormat="1">
      <c r="A401" s="14"/>
      <c r="B401" s="243"/>
      <c r="C401" s="244"/>
      <c r="D401" s="220" t="s">
        <v>201</v>
      </c>
      <c r="E401" s="245" t="s">
        <v>19</v>
      </c>
      <c r="F401" s="246" t="s">
        <v>205</v>
      </c>
      <c r="G401" s="244"/>
      <c r="H401" s="247">
        <v>2.544</v>
      </c>
      <c r="I401" s="248"/>
      <c r="J401" s="244"/>
      <c r="K401" s="244"/>
      <c r="L401" s="249"/>
      <c r="M401" s="250"/>
      <c r="N401" s="251"/>
      <c r="O401" s="251"/>
      <c r="P401" s="251"/>
      <c r="Q401" s="251"/>
      <c r="R401" s="251"/>
      <c r="S401" s="251"/>
      <c r="T401" s="25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3" t="s">
        <v>201</v>
      </c>
      <c r="AU401" s="253" t="s">
        <v>85</v>
      </c>
      <c r="AV401" s="14" t="s">
        <v>163</v>
      </c>
      <c r="AW401" s="14" t="s">
        <v>35</v>
      </c>
      <c r="AX401" s="14" t="s">
        <v>83</v>
      </c>
      <c r="AY401" s="253" t="s">
        <v>136</v>
      </c>
    </row>
    <row r="402" s="2" customFormat="1" ht="24.15" customHeight="1">
      <c r="A402" s="41"/>
      <c r="B402" s="42"/>
      <c r="C402" s="207" t="s">
        <v>454</v>
      </c>
      <c r="D402" s="207" t="s">
        <v>139</v>
      </c>
      <c r="E402" s="208" t="s">
        <v>1281</v>
      </c>
      <c r="F402" s="209" t="s">
        <v>1282</v>
      </c>
      <c r="G402" s="210" t="s">
        <v>305</v>
      </c>
      <c r="H402" s="211">
        <v>52.740000000000002</v>
      </c>
      <c r="I402" s="212"/>
      <c r="J402" s="213">
        <f>ROUND(I402*H402,2)</f>
        <v>0</v>
      </c>
      <c r="K402" s="209" t="s">
        <v>197</v>
      </c>
      <c r="L402" s="47"/>
      <c r="M402" s="214" t="s">
        <v>19</v>
      </c>
      <c r="N402" s="215" t="s">
        <v>46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163</v>
      </c>
      <c r="AT402" s="218" t="s">
        <v>139</v>
      </c>
      <c r="AU402" s="218" t="s">
        <v>85</v>
      </c>
      <c r="AY402" s="20" t="s">
        <v>136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83</v>
      </c>
      <c r="BK402" s="219">
        <f>ROUND(I402*H402,2)</f>
        <v>0</v>
      </c>
      <c r="BL402" s="20" t="s">
        <v>163</v>
      </c>
      <c r="BM402" s="218" t="s">
        <v>1283</v>
      </c>
    </row>
    <row r="403" s="2" customFormat="1">
      <c r="A403" s="41"/>
      <c r="B403" s="42"/>
      <c r="C403" s="43"/>
      <c r="D403" s="220" t="s">
        <v>145</v>
      </c>
      <c r="E403" s="43"/>
      <c r="F403" s="221" t="s">
        <v>1284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145</v>
      </c>
      <c r="AU403" s="20" t="s">
        <v>85</v>
      </c>
    </row>
    <row r="404" s="2" customFormat="1">
      <c r="A404" s="41"/>
      <c r="B404" s="42"/>
      <c r="C404" s="43"/>
      <c r="D404" s="225" t="s">
        <v>146</v>
      </c>
      <c r="E404" s="43"/>
      <c r="F404" s="226" t="s">
        <v>1285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146</v>
      </c>
      <c r="AU404" s="20" t="s">
        <v>85</v>
      </c>
    </row>
    <row r="405" s="15" customFormat="1">
      <c r="A405" s="15"/>
      <c r="B405" s="254"/>
      <c r="C405" s="255"/>
      <c r="D405" s="220" t="s">
        <v>201</v>
      </c>
      <c r="E405" s="256" t="s">
        <v>19</v>
      </c>
      <c r="F405" s="257" t="s">
        <v>1286</v>
      </c>
      <c r="G405" s="255"/>
      <c r="H405" s="256" t="s">
        <v>19</v>
      </c>
      <c r="I405" s="258"/>
      <c r="J405" s="255"/>
      <c r="K405" s="255"/>
      <c r="L405" s="259"/>
      <c r="M405" s="260"/>
      <c r="N405" s="261"/>
      <c r="O405" s="261"/>
      <c r="P405" s="261"/>
      <c r="Q405" s="261"/>
      <c r="R405" s="261"/>
      <c r="S405" s="261"/>
      <c r="T405" s="262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3" t="s">
        <v>201</v>
      </c>
      <c r="AU405" s="263" t="s">
        <v>85</v>
      </c>
      <c r="AV405" s="15" t="s">
        <v>83</v>
      </c>
      <c r="AW405" s="15" t="s">
        <v>35</v>
      </c>
      <c r="AX405" s="15" t="s">
        <v>75</v>
      </c>
      <c r="AY405" s="263" t="s">
        <v>136</v>
      </c>
    </row>
    <row r="406" s="15" customFormat="1">
      <c r="A406" s="15"/>
      <c r="B406" s="254"/>
      <c r="C406" s="255"/>
      <c r="D406" s="220" t="s">
        <v>201</v>
      </c>
      <c r="E406" s="256" t="s">
        <v>19</v>
      </c>
      <c r="F406" s="257" t="s">
        <v>1194</v>
      </c>
      <c r="G406" s="255"/>
      <c r="H406" s="256" t="s">
        <v>19</v>
      </c>
      <c r="I406" s="258"/>
      <c r="J406" s="255"/>
      <c r="K406" s="255"/>
      <c r="L406" s="259"/>
      <c r="M406" s="260"/>
      <c r="N406" s="261"/>
      <c r="O406" s="261"/>
      <c r="P406" s="261"/>
      <c r="Q406" s="261"/>
      <c r="R406" s="261"/>
      <c r="S406" s="261"/>
      <c r="T406" s="262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3" t="s">
        <v>201</v>
      </c>
      <c r="AU406" s="263" t="s">
        <v>85</v>
      </c>
      <c r="AV406" s="15" t="s">
        <v>83</v>
      </c>
      <c r="AW406" s="15" t="s">
        <v>35</v>
      </c>
      <c r="AX406" s="15" t="s">
        <v>75</v>
      </c>
      <c r="AY406" s="263" t="s">
        <v>136</v>
      </c>
    </row>
    <row r="407" s="13" customFormat="1">
      <c r="A407" s="13"/>
      <c r="B407" s="232"/>
      <c r="C407" s="233"/>
      <c r="D407" s="220" t="s">
        <v>201</v>
      </c>
      <c r="E407" s="234" t="s">
        <v>19</v>
      </c>
      <c r="F407" s="235" t="s">
        <v>1287</v>
      </c>
      <c r="G407" s="233"/>
      <c r="H407" s="236">
        <v>6.4199999999999999</v>
      </c>
      <c r="I407" s="237"/>
      <c r="J407" s="233"/>
      <c r="K407" s="233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201</v>
      </c>
      <c r="AU407" s="242" t="s">
        <v>85</v>
      </c>
      <c r="AV407" s="13" t="s">
        <v>85</v>
      </c>
      <c r="AW407" s="13" t="s">
        <v>35</v>
      </c>
      <c r="AX407" s="13" t="s">
        <v>75</v>
      </c>
      <c r="AY407" s="242" t="s">
        <v>136</v>
      </c>
    </row>
    <row r="408" s="13" customFormat="1">
      <c r="A408" s="13"/>
      <c r="B408" s="232"/>
      <c r="C408" s="233"/>
      <c r="D408" s="220" t="s">
        <v>201</v>
      </c>
      <c r="E408" s="234" t="s">
        <v>19</v>
      </c>
      <c r="F408" s="235" t="s">
        <v>1288</v>
      </c>
      <c r="G408" s="233"/>
      <c r="H408" s="236">
        <v>11.16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201</v>
      </c>
      <c r="AU408" s="242" t="s">
        <v>85</v>
      </c>
      <c r="AV408" s="13" t="s">
        <v>85</v>
      </c>
      <c r="AW408" s="13" t="s">
        <v>35</v>
      </c>
      <c r="AX408" s="13" t="s">
        <v>75</v>
      </c>
      <c r="AY408" s="242" t="s">
        <v>136</v>
      </c>
    </row>
    <row r="409" s="15" customFormat="1">
      <c r="A409" s="15"/>
      <c r="B409" s="254"/>
      <c r="C409" s="255"/>
      <c r="D409" s="220" t="s">
        <v>201</v>
      </c>
      <c r="E409" s="256" t="s">
        <v>19</v>
      </c>
      <c r="F409" s="257" t="s">
        <v>1196</v>
      </c>
      <c r="G409" s="255"/>
      <c r="H409" s="256" t="s">
        <v>19</v>
      </c>
      <c r="I409" s="258"/>
      <c r="J409" s="255"/>
      <c r="K409" s="255"/>
      <c r="L409" s="259"/>
      <c r="M409" s="260"/>
      <c r="N409" s="261"/>
      <c r="O409" s="261"/>
      <c r="P409" s="261"/>
      <c r="Q409" s="261"/>
      <c r="R409" s="261"/>
      <c r="S409" s="261"/>
      <c r="T409" s="262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3" t="s">
        <v>201</v>
      </c>
      <c r="AU409" s="263" t="s">
        <v>85</v>
      </c>
      <c r="AV409" s="15" t="s">
        <v>83</v>
      </c>
      <c r="AW409" s="15" t="s">
        <v>35</v>
      </c>
      <c r="AX409" s="15" t="s">
        <v>75</v>
      </c>
      <c r="AY409" s="263" t="s">
        <v>136</v>
      </c>
    </row>
    <row r="410" s="13" customFormat="1">
      <c r="A410" s="13"/>
      <c r="B410" s="232"/>
      <c r="C410" s="233"/>
      <c r="D410" s="220" t="s">
        <v>201</v>
      </c>
      <c r="E410" s="234" t="s">
        <v>19</v>
      </c>
      <c r="F410" s="235" t="s">
        <v>1287</v>
      </c>
      <c r="G410" s="233"/>
      <c r="H410" s="236">
        <v>6.4199999999999999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201</v>
      </c>
      <c r="AU410" s="242" t="s">
        <v>85</v>
      </c>
      <c r="AV410" s="13" t="s">
        <v>85</v>
      </c>
      <c r="AW410" s="13" t="s">
        <v>35</v>
      </c>
      <c r="AX410" s="13" t="s">
        <v>75</v>
      </c>
      <c r="AY410" s="242" t="s">
        <v>136</v>
      </c>
    </row>
    <row r="411" s="13" customFormat="1">
      <c r="A411" s="13"/>
      <c r="B411" s="232"/>
      <c r="C411" s="233"/>
      <c r="D411" s="220" t="s">
        <v>201</v>
      </c>
      <c r="E411" s="234" t="s">
        <v>19</v>
      </c>
      <c r="F411" s="235" t="s">
        <v>1288</v>
      </c>
      <c r="G411" s="233"/>
      <c r="H411" s="236">
        <v>11.16</v>
      </c>
      <c r="I411" s="237"/>
      <c r="J411" s="233"/>
      <c r="K411" s="233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201</v>
      </c>
      <c r="AU411" s="242" t="s">
        <v>85</v>
      </c>
      <c r="AV411" s="13" t="s">
        <v>85</v>
      </c>
      <c r="AW411" s="13" t="s">
        <v>35</v>
      </c>
      <c r="AX411" s="13" t="s">
        <v>75</v>
      </c>
      <c r="AY411" s="242" t="s">
        <v>136</v>
      </c>
    </row>
    <row r="412" s="15" customFormat="1">
      <c r="A412" s="15"/>
      <c r="B412" s="254"/>
      <c r="C412" s="255"/>
      <c r="D412" s="220" t="s">
        <v>201</v>
      </c>
      <c r="E412" s="256" t="s">
        <v>19</v>
      </c>
      <c r="F412" s="257" t="s">
        <v>1197</v>
      </c>
      <c r="G412" s="255"/>
      <c r="H412" s="256" t="s">
        <v>19</v>
      </c>
      <c r="I412" s="258"/>
      <c r="J412" s="255"/>
      <c r="K412" s="255"/>
      <c r="L412" s="259"/>
      <c r="M412" s="260"/>
      <c r="N412" s="261"/>
      <c r="O412" s="261"/>
      <c r="P412" s="261"/>
      <c r="Q412" s="261"/>
      <c r="R412" s="261"/>
      <c r="S412" s="261"/>
      <c r="T412" s="262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3" t="s">
        <v>201</v>
      </c>
      <c r="AU412" s="263" t="s">
        <v>85</v>
      </c>
      <c r="AV412" s="15" t="s">
        <v>83</v>
      </c>
      <c r="AW412" s="15" t="s">
        <v>35</v>
      </c>
      <c r="AX412" s="15" t="s">
        <v>75</v>
      </c>
      <c r="AY412" s="263" t="s">
        <v>136</v>
      </c>
    </row>
    <row r="413" s="13" customFormat="1">
      <c r="A413" s="13"/>
      <c r="B413" s="232"/>
      <c r="C413" s="233"/>
      <c r="D413" s="220" t="s">
        <v>201</v>
      </c>
      <c r="E413" s="234" t="s">
        <v>19</v>
      </c>
      <c r="F413" s="235" t="s">
        <v>1287</v>
      </c>
      <c r="G413" s="233"/>
      <c r="H413" s="236">
        <v>6.4199999999999999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201</v>
      </c>
      <c r="AU413" s="242" t="s">
        <v>85</v>
      </c>
      <c r="AV413" s="13" t="s">
        <v>85</v>
      </c>
      <c r="AW413" s="13" t="s">
        <v>35</v>
      </c>
      <c r="AX413" s="13" t="s">
        <v>75</v>
      </c>
      <c r="AY413" s="242" t="s">
        <v>136</v>
      </c>
    </row>
    <row r="414" s="13" customFormat="1">
      <c r="A414" s="13"/>
      <c r="B414" s="232"/>
      <c r="C414" s="233"/>
      <c r="D414" s="220" t="s">
        <v>201</v>
      </c>
      <c r="E414" s="234" t="s">
        <v>19</v>
      </c>
      <c r="F414" s="235" t="s">
        <v>1288</v>
      </c>
      <c r="G414" s="233"/>
      <c r="H414" s="236">
        <v>11.16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201</v>
      </c>
      <c r="AU414" s="242" t="s">
        <v>85</v>
      </c>
      <c r="AV414" s="13" t="s">
        <v>85</v>
      </c>
      <c r="AW414" s="13" t="s">
        <v>35</v>
      </c>
      <c r="AX414" s="13" t="s">
        <v>75</v>
      </c>
      <c r="AY414" s="242" t="s">
        <v>136</v>
      </c>
    </row>
    <row r="415" s="14" customFormat="1">
      <c r="A415" s="14"/>
      <c r="B415" s="243"/>
      <c r="C415" s="244"/>
      <c r="D415" s="220" t="s">
        <v>201</v>
      </c>
      <c r="E415" s="245" t="s">
        <v>19</v>
      </c>
      <c r="F415" s="246" t="s">
        <v>205</v>
      </c>
      <c r="G415" s="244"/>
      <c r="H415" s="247">
        <v>52.739999999999995</v>
      </c>
      <c r="I415" s="248"/>
      <c r="J415" s="244"/>
      <c r="K415" s="244"/>
      <c r="L415" s="249"/>
      <c r="M415" s="250"/>
      <c r="N415" s="251"/>
      <c r="O415" s="251"/>
      <c r="P415" s="251"/>
      <c r="Q415" s="251"/>
      <c r="R415" s="251"/>
      <c r="S415" s="251"/>
      <c r="T415" s="25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3" t="s">
        <v>201</v>
      </c>
      <c r="AU415" s="253" t="s">
        <v>85</v>
      </c>
      <c r="AV415" s="14" t="s">
        <v>163</v>
      </c>
      <c r="AW415" s="14" t="s">
        <v>35</v>
      </c>
      <c r="AX415" s="14" t="s">
        <v>83</v>
      </c>
      <c r="AY415" s="253" t="s">
        <v>136</v>
      </c>
    </row>
    <row r="416" s="2" customFormat="1" ht="24.15" customHeight="1">
      <c r="A416" s="41"/>
      <c r="B416" s="42"/>
      <c r="C416" s="264" t="s">
        <v>460</v>
      </c>
      <c r="D416" s="264" t="s">
        <v>263</v>
      </c>
      <c r="E416" s="265" t="s">
        <v>1289</v>
      </c>
      <c r="F416" s="266" t="s">
        <v>1290</v>
      </c>
      <c r="G416" s="267" t="s">
        <v>305</v>
      </c>
      <c r="H416" s="268">
        <v>60.651000000000003</v>
      </c>
      <c r="I416" s="269"/>
      <c r="J416" s="270">
        <f>ROUND(I416*H416,2)</f>
        <v>0</v>
      </c>
      <c r="K416" s="266" t="s">
        <v>197</v>
      </c>
      <c r="L416" s="271"/>
      <c r="M416" s="272" t="s">
        <v>19</v>
      </c>
      <c r="N416" s="273" t="s">
        <v>46</v>
      </c>
      <c r="O416" s="87"/>
      <c r="P416" s="216">
        <f>O416*H416</f>
        <v>0</v>
      </c>
      <c r="Q416" s="216">
        <v>0.00010000000000000001</v>
      </c>
      <c r="R416" s="216">
        <f>Q416*H416</f>
        <v>0.0060651000000000004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255</v>
      </c>
      <c r="AT416" s="218" t="s">
        <v>263</v>
      </c>
      <c r="AU416" s="218" t="s">
        <v>85</v>
      </c>
      <c r="AY416" s="20" t="s">
        <v>136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83</v>
      </c>
      <c r="BK416" s="219">
        <f>ROUND(I416*H416,2)</f>
        <v>0</v>
      </c>
      <c r="BL416" s="20" t="s">
        <v>163</v>
      </c>
      <c r="BM416" s="218" t="s">
        <v>1291</v>
      </c>
    </row>
    <row r="417" s="2" customFormat="1">
      <c r="A417" s="41"/>
      <c r="B417" s="42"/>
      <c r="C417" s="43"/>
      <c r="D417" s="220" t="s">
        <v>145</v>
      </c>
      <c r="E417" s="43"/>
      <c r="F417" s="221" t="s">
        <v>1290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145</v>
      </c>
      <c r="AU417" s="20" t="s">
        <v>85</v>
      </c>
    </row>
    <row r="418" s="13" customFormat="1">
      <c r="A418" s="13"/>
      <c r="B418" s="232"/>
      <c r="C418" s="233"/>
      <c r="D418" s="220" t="s">
        <v>201</v>
      </c>
      <c r="E418" s="233"/>
      <c r="F418" s="235" t="s">
        <v>1292</v>
      </c>
      <c r="G418" s="233"/>
      <c r="H418" s="236">
        <v>60.651000000000003</v>
      </c>
      <c r="I418" s="237"/>
      <c r="J418" s="233"/>
      <c r="K418" s="233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201</v>
      </c>
      <c r="AU418" s="242" t="s">
        <v>85</v>
      </c>
      <c r="AV418" s="13" t="s">
        <v>85</v>
      </c>
      <c r="AW418" s="13" t="s">
        <v>4</v>
      </c>
      <c r="AX418" s="13" t="s">
        <v>83</v>
      </c>
      <c r="AY418" s="242" t="s">
        <v>136</v>
      </c>
    </row>
    <row r="419" s="2" customFormat="1" ht="24.15" customHeight="1">
      <c r="A419" s="41"/>
      <c r="B419" s="42"/>
      <c r="C419" s="207" t="s">
        <v>466</v>
      </c>
      <c r="D419" s="207" t="s">
        <v>139</v>
      </c>
      <c r="E419" s="208" t="s">
        <v>1293</v>
      </c>
      <c r="F419" s="209" t="s">
        <v>1294</v>
      </c>
      <c r="G419" s="210" t="s">
        <v>222</v>
      </c>
      <c r="H419" s="211">
        <v>2.544</v>
      </c>
      <c r="I419" s="212"/>
      <c r="J419" s="213">
        <f>ROUND(I419*H419,2)</f>
        <v>0</v>
      </c>
      <c r="K419" s="209" t="s">
        <v>197</v>
      </c>
      <c r="L419" s="47"/>
      <c r="M419" s="214" t="s">
        <v>19</v>
      </c>
      <c r="N419" s="215" t="s">
        <v>46</v>
      </c>
      <c r="O419" s="87"/>
      <c r="P419" s="216">
        <f>O419*H419</f>
        <v>0</v>
      </c>
      <c r="Q419" s="216">
        <v>0.1157</v>
      </c>
      <c r="R419" s="216">
        <f>Q419*H419</f>
        <v>0.29434080000000001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163</v>
      </c>
      <c r="AT419" s="218" t="s">
        <v>139</v>
      </c>
      <c r="AU419" s="218" t="s">
        <v>85</v>
      </c>
      <c r="AY419" s="20" t="s">
        <v>136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83</v>
      </c>
      <c r="BK419" s="219">
        <f>ROUND(I419*H419,2)</f>
        <v>0</v>
      </c>
      <c r="BL419" s="20" t="s">
        <v>163</v>
      </c>
      <c r="BM419" s="218" t="s">
        <v>1295</v>
      </c>
    </row>
    <row r="420" s="2" customFormat="1">
      <c r="A420" s="41"/>
      <c r="B420" s="42"/>
      <c r="C420" s="43"/>
      <c r="D420" s="220" t="s">
        <v>145</v>
      </c>
      <c r="E420" s="43"/>
      <c r="F420" s="221" t="s">
        <v>1296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145</v>
      </c>
      <c r="AU420" s="20" t="s">
        <v>85</v>
      </c>
    </row>
    <row r="421" s="2" customFormat="1">
      <c r="A421" s="41"/>
      <c r="B421" s="42"/>
      <c r="C421" s="43"/>
      <c r="D421" s="225" t="s">
        <v>146</v>
      </c>
      <c r="E421" s="43"/>
      <c r="F421" s="226" t="s">
        <v>1297</v>
      </c>
      <c r="G421" s="43"/>
      <c r="H421" s="43"/>
      <c r="I421" s="222"/>
      <c r="J421" s="43"/>
      <c r="K421" s="43"/>
      <c r="L421" s="47"/>
      <c r="M421" s="223"/>
      <c r="N421" s="22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146</v>
      </c>
      <c r="AU421" s="20" t="s">
        <v>85</v>
      </c>
    </row>
    <row r="422" s="15" customFormat="1">
      <c r="A422" s="15"/>
      <c r="B422" s="254"/>
      <c r="C422" s="255"/>
      <c r="D422" s="220" t="s">
        <v>201</v>
      </c>
      <c r="E422" s="256" t="s">
        <v>19</v>
      </c>
      <c r="F422" s="257" t="s">
        <v>1298</v>
      </c>
      <c r="G422" s="255"/>
      <c r="H422" s="256" t="s">
        <v>19</v>
      </c>
      <c r="I422" s="258"/>
      <c r="J422" s="255"/>
      <c r="K422" s="255"/>
      <c r="L422" s="259"/>
      <c r="M422" s="260"/>
      <c r="N422" s="261"/>
      <c r="O422" s="261"/>
      <c r="P422" s="261"/>
      <c r="Q422" s="261"/>
      <c r="R422" s="261"/>
      <c r="S422" s="261"/>
      <c r="T422" s="262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3" t="s">
        <v>201</v>
      </c>
      <c r="AU422" s="263" t="s">
        <v>85</v>
      </c>
      <c r="AV422" s="15" t="s">
        <v>83</v>
      </c>
      <c r="AW422" s="15" t="s">
        <v>35</v>
      </c>
      <c r="AX422" s="15" t="s">
        <v>75</v>
      </c>
      <c r="AY422" s="263" t="s">
        <v>136</v>
      </c>
    </row>
    <row r="423" s="15" customFormat="1">
      <c r="A423" s="15"/>
      <c r="B423" s="254"/>
      <c r="C423" s="255"/>
      <c r="D423" s="220" t="s">
        <v>201</v>
      </c>
      <c r="E423" s="256" t="s">
        <v>19</v>
      </c>
      <c r="F423" s="257" t="s">
        <v>1299</v>
      </c>
      <c r="G423" s="255"/>
      <c r="H423" s="256" t="s">
        <v>19</v>
      </c>
      <c r="I423" s="258"/>
      <c r="J423" s="255"/>
      <c r="K423" s="255"/>
      <c r="L423" s="259"/>
      <c r="M423" s="260"/>
      <c r="N423" s="261"/>
      <c r="O423" s="261"/>
      <c r="P423" s="261"/>
      <c r="Q423" s="261"/>
      <c r="R423" s="261"/>
      <c r="S423" s="261"/>
      <c r="T423" s="262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3" t="s">
        <v>201</v>
      </c>
      <c r="AU423" s="263" t="s">
        <v>85</v>
      </c>
      <c r="AV423" s="15" t="s">
        <v>83</v>
      </c>
      <c r="AW423" s="15" t="s">
        <v>35</v>
      </c>
      <c r="AX423" s="15" t="s">
        <v>75</v>
      </c>
      <c r="AY423" s="263" t="s">
        <v>136</v>
      </c>
    </row>
    <row r="424" s="15" customFormat="1">
      <c r="A424" s="15"/>
      <c r="B424" s="254"/>
      <c r="C424" s="255"/>
      <c r="D424" s="220" t="s">
        <v>201</v>
      </c>
      <c r="E424" s="256" t="s">
        <v>19</v>
      </c>
      <c r="F424" s="257" t="s">
        <v>1194</v>
      </c>
      <c r="G424" s="255"/>
      <c r="H424" s="256" t="s">
        <v>19</v>
      </c>
      <c r="I424" s="258"/>
      <c r="J424" s="255"/>
      <c r="K424" s="255"/>
      <c r="L424" s="259"/>
      <c r="M424" s="260"/>
      <c r="N424" s="261"/>
      <c r="O424" s="261"/>
      <c r="P424" s="261"/>
      <c r="Q424" s="261"/>
      <c r="R424" s="261"/>
      <c r="S424" s="261"/>
      <c r="T424" s="262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3" t="s">
        <v>201</v>
      </c>
      <c r="AU424" s="263" t="s">
        <v>85</v>
      </c>
      <c r="AV424" s="15" t="s">
        <v>83</v>
      </c>
      <c r="AW424" s="15" t="s">
        <v>35</v>
      </c>
      <c r="AX424" s="15" t="s">
        <v>75</v>
      </c>
      <c r="AY424" s="263" t="s">
        <v>136</v>
      </c>
    </row>
    <row r="425" s="13" customFormat="1">
      <c r="A425" s="13"/>
      <c r="B425" s="232"/>
      <c r="C425" s="233"/>
      <c r="D425" s="220" t="s">
        <v>201</v>
      </c>
      <c r="E425" s="234" t="s">
        <v>19</v>
      </c>
      <c r="F425" s="235" t="s">
        <v>1300</v>
      </c>
      <c r="G425" s="233"/>
      <c r="H425" s="236">
        <v>0.84799999999999998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201</v>
      </c>
      <c r="AU425" s="242" t="s">
        <v>85</v>
      </c>
      <c r="AV425" s="13" t="s">
        <v>85</v>
      </c>
      <c r="AW425" s="13" t="s">
        <v>35</v>
      </c>
      <c r="AX425" s="13" t="s">
        <v>75</v>
      </c>
      <c r="AY425" s="242" t="s">
        <v>136</v>
      </c>
    </row>
    <row r="426" s="15" customFormat="1">
      <c r="A426" s="15"/>
      <c r="B426" s="254"/>
      <c r="C426" s="255"/>
      <c r="D426" s="220" t="s">
        <v>201</v>
      </c>
      <c r="E426" s="256" t="s">
        <v>19</v>
      </c>
      <c r="F426" s="257" t="s">
        <v>1196</v>
      </c>
      <c r="G426" s="255"/>
      <c r="H426" s="256" t="s">
        <v>19</v>
      </c>
      <c r="I426" s="258"/>
      <c r="J426" s="255"/>
      <c r="K426" s="255"/>
      <c r="L426" s="259"/>
      <c r="M426" s="260"/>
      <c r="N426" s="261"/>
      <c r="O426" s="261"/>
      <c r="P426" s="261"/>
      <c r="Q426" s="261"/>
      <c r="R426" s="261"/>
      <c r="S426" s="261"/>
      <c r="T426" s="262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3" t="s">
        <v>201</v>
      </c>
      <c r="AU426" s="263" t="s">
        <v>85</v>
      </c>
      <c r="AV426" s="15" t="s">
        <v>83</v>
      </c>
      <c r="AW426" s="15" t="s">
        <v>35</v>
      </c>
      <c r="AX426" s="15" t="s">
        <v>75</v>
      </c>
      <c r="AY426" s="263" t="s">
        <v>136</v>
      </c>
    </row>
    <row r="427" s="13" customFormat="1">
      <c r="A427" s="13"/>
      <c r="B427" s="232"/>
      <c r="C427" s="233"/>
      <c r="D427" s="220" t="s">
        <v>201</v>
      </c>
      <c r="E427" s="234" t="s">
        <v>19</v>
      </c>
      <c r="F427" s="235" t="s">
        <v>1300</v>
      </c>
      <c r="G427" s="233"/>
      <c r="H427" s="236">
        <v>0.84799999999999998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201</v>
      </c>
      <c r="AU427" s="242" t="s">
        <v>85</v>
      </c>
      <c r="AV427" s="13" t="s">
        <v>85</v>
      </c>
      <c r="AW427" s="13" t="s">
        <v>35</v>
      </c>
      <c r="AX427" s="13" t="s">
        <v>75</v>
      </c>
      <c r="AY427" s="242" t="s">
        <v>136</v>
      </c>
    </row>
    <row r="428" s="15" customFormat="1">
      <c r="A428" s="15"/>
      <c r="B428" s="254"/>
      <c r="C428" s="255"/>
      <c r="D428" s="220" t="s">
        <v>201</v>
      </c>
      <c r="E428" s="256" t="s">
        <v>19</v>
      </c>
      <c r="F428" s="257" t="s">
        <v>1197</v>
      </c>
      <c r="G428" s="255"/>
      <c r="H428" s="256" t="s">
        <v>19</v>
      </c>
      <c r="I428" s="258"/>
      <c r="J428" s="255"/>
      <c r="K428" s="255"/>
      <c r="L428" s="259"/>
      <c r="M428" s="260"/>
      <c r="N428" s="261"/>
      <c r="O428" s="261"/>
      <c r="P428" s="261"/>
      <c r="Q428" s="261"/>
      <c r="R428" s="261"/>
      <c r="S428" s="261"/>
      <c r="T428" s="262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3" t="s">
        <v>201</v>
      </c>
      <c r="AU428" s="263" t="s">
        <v>85</v>
      </c>
      <c r="AV428" s="15" t="s">
        <v>83</v>
      </c>
      <c r="AW428" s="15" t="s">
        <v>35</v>
      </c>
      <c r="AX428" s="15" t="s">
        <v>75</v>
      </c>
      <c r="AY428" s="263" t="s">
        <v>136</v>
      </c>
    </row>
    <row r="429" s="13" customFormat="1">
      <c r="A429" s="13"/>
      <c r="B429" s="232"/>
      <c r="C429" s="233"/>
      <c r="D429" s="220" t="s">
        <v>201</v>
      </c>
      <c r="E429" s="234" t="s">
        <v>19</v>
      </c>
      <c r="F429" s="235" t="s">
        <v>1300</v>
      </c>
      <c r="G429" s="233"/>
      <c r="H429" s="236">
        <v>0.84799999999999998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201</v>
      </c>
      <c r="AU429" s="242" t="s">
        <v>85</v>
      </c>
      <c r="AV429" s="13" t="s">
        <v>85</v>
      </c>
      <c r="AW429" s="13" t="s">
        <v>35</v>
      </c>
      <c r="AX429" s="13" t="s">
        <v>75</v>
      </c>
      <c r="AY429" s="242" t="s">
        <v>136</v>
      </c>
    </row>
    <row r="430" s="14" customFormat="1">
      <c r="A430" s="14"/>
      <c r="B430" s="243"/>
      <c r="C430" s="244"/>
      <c r="D430" s="220" t="s">
        <v>201</v>
      </c>
      <c r="E430" s="245" t="s">
        <v>19</v>
      </c>
      <c r="F430" s="246" t="s">
        <v>205</v>
      </c>
      <c r="G430" s="244"/>
      <c r="H430" s="247">
        <v>2.544</v>
      </c>
      <c r="I430" s="248"/>
      <c r="J430" s="244"/>
      <c r="K430" s="244"/>
      <c r="L430" s="249"/>
      <c r="M430" s="250"/>
      <c r="N430" s="251"/>
      <c r="O430" s="251"/>
      <c r="P430" s="251"/>
      <c r="Q430" s="251"/>
      <c r="R430" s="251"/>
      <c r="S430" s="251"/>
      <c r="T430" s="25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3" t="s">
        <v>201</v>
      </c>
      <c r="AU430" s="253" t="s">
        <v>85</v>
      </c>
      <c r="AV430" s="14" t="s">
        <v>163</v>
      </c>
      <c r="AW430" s="14" t="s">
        <v>35</v>
      </c>
      <c r="AX430" s="14" t="s">
        <v>83</v>
      </c>
      <c r="AY430" s="253" t="s">
        <v>136</v>
      </c>
    </row>
    <row r="431" s="2" customFormat="1" ht="24.15" customHeight="1">
      <c r="A431" s="41"/>
      <c r="B431" s="42"/>
      <c r="C431" s="207" t="s">
        <v>472</v>
      </c>
      <c r="D431" s="207" t="s">
        <v>139</v>
      </c>
      <c r="E431" s="208" t="s">
        <v>1301</v>
      </c>
      <c r="F431" s="209" t="s">
        <v>1302</v>
      </c>
      <c r="G431" s="210" t="s">
        <v>222</v>
      </c>
      <c r="H431" s="211">
        <v>2.8799999999999999</v>
      </c>
      <c r="I431" s="212"/>
      <c r="J431" s="213">
        <f>ROUND(I431*H431,2)</f>
        <v>0</v>
      </c>
      <c r="K431" s="209" t="s">
        <v>197</v>
      </c>
      <c r="L431" s="47"/>
      <c r="M431" s="214" t="s">
        <v>19</v>
      </c>
      <c r="N431" s="215" t="s">
        <v>46</v>
      </c>
      <c r="O431" s="87"/>
      <c r="P431" s="216">
        <f>O431*H431</f>
        <v>0</v>
      </c>
      <c r="Q431" s="216">
        <v>0.23973</v>
      </c>
      <c r="R431" s="216">
        <f>Q431*H431</f>
        <v>0.69042239999999999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163</v>
      </c>
      <c r="AT431" s="218" t="s">
        <v>139</v>
      </c>
      <c r="AU431" s="218" t="s">
        <v>85</v>
      </c>
      <c r="AY431" s="20" t="s">
        <v>136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83</v>
      </c>
      <c r="BK431" s="219">
        <f>ROUND(I431*H431,2)</f>
        <v>0</v>
      </c>
      <c r="BL431" s="20" t="s">
        <v>163</v>
      </c>
      <c r="BM431" s="218" t="s">
        <v>1303</v>
      </c>
    </row>
    <row r="432" s="2" customFormat="1">
      <c r="A432" s="41"/>
      <c r="B432" s="42"/>
      <c r="C432" s="43"/>
      <c r="D432" s="220" t="s">
        <v>145</v>
      </c>
      <c r="E432" s="43"/>
      <c r="F432" s="221" t="s">
        <v>1304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145</v>
      </c>
      <c r="AU432" s="20" t="s">
        <v>85</v>
      </c>
    </row>
    <row r="433" s="2" customFormat="1">
      <c r="A433" s="41"/>
      <c r="B433" s="42"/>
      <c r="C433" s="43"/>
      <c r="D433" s="225" t="s">
        <v>146</v>
      </c>
      <c r="E433" s="43"/>
      <c r="F433" s="226" t="s">
        <v>1305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146</v>
      </c>
      <c r="AU433" s="20" t="s">
        <v>85</v>
      </c>
    </row>
    <row r="434" s="15" customFormat="1">
      <c r="A434" s="15"/>
      <c r="B434" s="254"/>
      <c r="C434" s="255"/>
      <c r="D434" s="220" t="s">
        <v>201</v>
      </c>
      <c r="E434" s="256" t="s">
        <v>19</v>
      </c>
      <c r="F434" s="257" t="s">
        <v>1306</v>
      </c>
      <c r="G434" s="255"/>
      <c r="H434" s="256" t="s">
        <v>19</v>
      </c>
      <c r="I434" s="258"/>
      <c r="J434" s="255"/>
      <c r="K434" s="255"/>
      <c r="L434" s="259"/>
      <c r="M434" s="260"/>
      <c r="N434" s="261"/>
      <c r="O434" s="261"/>
      <c r="P434" s="261"/>
      <c r="Q434" s="261"/>
      <c r="R434" s="261"/>
      <c r="S434" s="261"/>
      <c r="T434" s="262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3" t="s">
        <v>201</v>
      </c>
      <c r="AU434" s="263" t="s">
        <v>85</v>
      </c>
      <c r="AV434" s="15" t="s">
        <v>83</v>
      </c>
      <c r="AW434" s="15" t="s">
        <v>35</v>
      </c>
      <c r="AX434" s="15" t="s">
        <v>75</v>
      </c>
      <c r="AY434" s="263" t="s">
        <v>136</v>
      </c>
    </row>
    <row r="435" s="15" customFormat="1">
      <c r="A435" s="15"/>
      <c r="B435" s="254"/>
      <c r="C435" s="255"/>
      <c r="D435" s="220" t="s">
        <v>201</v>
      </c>
      <c r="E435" s="256" t="s">
        <v>19</v>
      </c>
      <c r="F435" s="257" t="s">
        <v>1307</v>
      </c>
      <c r="G435" s="255"/>
      <c r="H435" s="256" t="s">
        <v>19</v>
      </c>
      <c r="I435" s="258"/>
      <c r="J435" s="255"/>
      <c r="K435" s="255"/>
      <c r="L435" s="259"/>
      <c r="M435" s="260"/>
      <c r="N435" s="261"/>
      <c r="O435" s="261"/>
      <c r="P435" s="261"/>
      <c r="Q435" s="261"/>
      <c r="R435" s="261"/>
      <c r="S435" s="261"/>
      <c r="T435" s="262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3" t="s">
        <v>201</v>
      </c>
      <c r="AU435" s="263" t="s">
        <v>85</v>
      </c>
      <c r="AV435" s="15" t="s">
        <v>83</v>
      </c>
      <c r="AW435" s="15" t="s">
        <v>35</v>
      </c>
      <c r="AX435" s="15" t="s">
        <v>75</v>
      </c>
      <c r="AY435" s="263" t="s">
        <v>136</v>
      </c>
    </row>
    <row r="436" s="13" customFormat="1">
      <c r="A436" s="13"/>
      <c r="B436" s="232"/>
      <c r="C436" s="233"/>
      <c r="D436" s="220" t="s">
        <v>201</v>
      </c>
      <c r="E436" s="234" t="s">
        <v>19</v>
      </c>
      <c r="F436" s="235" t="s">
        <v>1308</v>
      </c>
      <c r="G436" s="233"/>
      <c r="H436" s="236">
        <v>2.8799999999999999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201</v>
      </c>
      <c r="AU436" s="242" t="s">
        <v>85</v>
      </c>
      <c r="AV436" s="13" t="s">
        <v>85</v>
      </c>
      <c r="AW436" s="13" t="s">
        <v>35</v>
      </c>
      <c r="AX436" s="13" t="s">
        <v>83</v>
      </c>
      <c r="AY436" s="242" t="s">
        <v>136</v>
      </c>
    </row>
    <row r="437" s="12" customFormat="1" ht="22.8" customHeight="1">
      <c r="A437" s="12"/>
      <c r="B437" s="191"/>
      <c r="C437" s="192"/>
      <c r="D437" s="193" t="s">
        <v>74</v>
      </c>
      <c r="E437" s="205" t="s">
        <v>262</v>
      </c>
      <c r="F437" s="205" t="s">
        <v>267</v>
      </c>
      <c r="G437" s="192"/>
      <c r="H437" s="192"/>
      <c r="I437" s="195"/>
      <c r="J437" s="206">
        <f>BK437</f>
        <v>0</v>
      </c>
      <c r="K437" s="192"/>
      <c r="L437" s="197"/>
      <c r="M437" s="198"/>
      <c r="N437" s="199"/>
      <c r="O437" s="199"/>
      <c r="P437" s="200">
        <f>SUM(P438:P562)</f>
        <v>0</v>
      </c>
      <c r="Q437" s="199"/>
      <c r="R437" s="200">
        <f>SUM(R438:R562)</f>
        <v>6.2969998799999995</v>
      </c>
      <c r="S437" s="199"/>
      <c r="T437" s="201">
        <f>SUM(T438:T562)</f>
        <v>18.889538999999999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02" t="s">
        <v>83</v>
      </c>
      <c r="AT437" s="203" t="s">
        <v>74</v>
      </c>
      <c r="AU437" s="203" t="s">
        <v>83</v>
      </c>
      <c r="AY437" s="202" t="s">
        <v>136</v>
      </c>
      <c r="BK437" s="204">
        <f>SUM(BK438:BK562)</f>
        <v>0</v>
      </c>
    </row>
    <row r="438" s="2" customFormat="1" ht="33" customHeight="1">
      <c r="A438" s="41"/>
      <c r="B438" s="42"/>
      <c r="C438" s="207" t="s">
        <v>480</v>
      </c>
      <c r="D438" s="207" t="s">
        <v>139</v>
      </c>
      <c r="E438" s="208" t="s">
        <v>1309</v>
      </c>
      <c r="F438" s="209" t="s">
        <v>1310</v>
      </c>
      <c r="G438" s="210" t="s">
        <v>305</v>
      </c>
      <c r="H438" s="211">
        <v>28.239999999999998</v>
      </c>
      <c r="I438" s="212"/>
      <c r="J438" s="213">
        <f>ROUND(I438*H438,2)</f>
        <v>0</v>
      </c>
      <c r="K438" s="209" t="s">
        <v>197</v>
      </c>
      <c r="L438" s="47"/>
      <c r="M438" s="214" t="s">
        <v>19</v>
      </c>
      <c r="N438" s="215" t="s">
        <v>46</v>
      </c>
      <c r="O438" s="87"/>
      <c r="P438" s="216">
        <f>O438*H438</f>
        <v>0</v>
      </c>
      <c r="Q438" s="216">
        <v>0.14041999999999999</v>
      </c>
      <c r="R438" s="216">
        <f>Q438*H438</f>
        <v>3.9654607999999993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163</v>
      </c>
      <c r="AT438" s="218" t="s">
        <v>139</v>
      </c>
      <c r="AU438" s="218" t="s">
        <v>85</v>
      </c>
      <c r="AY438" s="20" t="s">
        <v>136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83</v>
      </c>
      <c r="BK438" s="219">
        <f>ROUND(I438*H438,2)</f>
        <v>0</v>
      </c>
      <c r="BL438" s="20" t="s">
        <v>163</v>
      </c>
      <c r="BM438" s="218" t="s">
        <v>1311</v>
      </c>
    </row>
    <row r="439" s="2" customFormat="1">
      <c r="A439" s="41"/>
      <c r="B439" s="42"/>
      <c r="C439" s="43"/>
      <c r="D439" s="220" t="s">
        <v>145</v>
      </c>
      <c r="E439" s="43"/>
      <c r="F439" s="221" t="s">
        <v>1312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145</v>
      </c>
      <c r="AU439" s="20" t="s">
        <v>85</v>
      </c>
    </row>
    <row r="440" s="2" customFormat="1">
      <c r="A440" s="41"/>
      <c r="B440" s="42"/>
      <c r="C440" s="43"/>
      <c r="D440" s="225" t="s">
        <v>146</v>
      </c>
      <c r="E440" s="43"/>
      <c r="F440" s="226" t="s">
        <v>1313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146</v>
      </c>
      <c r="AU440" s="20" t="s">
        <v>85</v>
      </c>
    </row>
    <row r="441" s="15" customFormat="1">
      <c r="A441" s="15"/>
      <c r="B441" s="254"/>
      <c r="C441" s="255"/>
      <c r="D441" s="220" t="s">
        <v>201</v>
      </c>
      <c r="E441" s="256" t="s">
        <v>19</v>
      </c>
      <c r="F441" s="257" t="s">
        <v>1033</v>
      </c>
      <c r="G441" s="255"/>
      <c r="H441" s="256" t="s">
        <v>19</v>
      </c>
      <c r="I441" s="258"/>
      <c r="J441" s="255"/>
      <c r="K441" s="255"/>
      <c r="L441" s="259"/>
      <c r="M441" s="260"/>
      <c r="N441" s="261"/>
      <c r="O441" s="261"/>
      <c r="P441" s="261"/>
      <c r="Q441" s="261"/>
      <c r="R441" s="261"/>
      <c r="S441" s="261"/>
      <c r="T441" s="262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3" t="s">
        <v>201</v>
      </c>
      <c r="AU441" s="263" t="s">
        <v>85</v>
      </c>
      <c r="AV441" s="15" t="s">
        <v>83</v>
      </c>
      <c r="AW441" s="15" t="s">
        <v>35</v>
      </c>
      <c r="AX441" s="15" t="s">
        <v>75</v>
      </c>
      <c r="AY441" s="263" t="s">
        <v>136</v>
      </c>
    </row>
    <row r="442" s="13" customFormat="1">
      <c r="A442" s="13"/>
      <c r="B442" s="232"/>
      <c r="C442" s="233"/>
      <c r="D442" s="220" t="s">
        <v>201</v>
      </c>
      <c r="E442" s="234" t="s">
        <v>19</v>
      </c>
      <c r="F442" s="235" t="s">
        <v>1034</v>
      </c>
      <c r="G442" s="233"/>
      <c r="H442" s="236">
        <v>5.0300000000000002</v>
      </c>
      <c r="I442" s="237"/>
      <c r="J442" s="233"/>
      <c r="K442" s="233"/>
      <c r="L442" s="238"/>
      <c r="M442" s="239"/>
      <c r="N442" s="240"/>
      <c r="O442" s="240"/>
      <c r="P442" s="240"/>
      <c r="Q442" s="240"/>
      <c r="R442" s="240"/>
      <c r="S442" s="240"/>
      <c r="T442" s="24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2" t="s">
        <v>201</v>
      </c>
      <c r="AU442" s="242" t="s">
        <v>85</v>
      </c>
      <c r="AV442" s="13" t="s">
        <v>85</v>
      </c>
      <c r="AW442" s="13" t="s">
        <v>35</v>
      </c>
      <c r="AX442" s="13" t="s">
        <v>75</v>
      </c>
      <c r="AY442" s="242" t="s">
        <v>136</v>
      </c>
    </row>
    <row r="443" s="15" customFormat="1">
      <c r="A443" s="15"/>
      <c r="B443" s="254"/>
      <c r="C443" s="255"/>
      <c r="D443" s="220" t="s">
        <v>201</v>
      </c>
      <c r="E443" s="256" t="s">
        <v>19</v>
      </c>
      <c r="F443" s="257" t="s">
        <v>1314</v>
      </c>
      <c r="G443" s="255"/>
      <c r="H443" s="256" t="s">
        <v>19</v>
      </c>
      <c r="I443" s="258"/>
      <c r="J443" s="255"/>
      <c r="K443" s="255"/>
      <c r="L443" s="259"/>
      <c r="M443" s="260"/>
      <c r="N443" s="261"/>
      <c r="O443" s="261"/>
      <c r="P443" s="261"/>
      <c r="Q443" s="261"/>
      <c r="R443" s="261"/>
      <c r="S443" s="261"/>
      <c r="T443" s="262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3" t="s">
        <v>201</v>
      </c>
      <c r="AU443" s="263" t="s">
        <v>85</v>
      </c>
      <c r="AV443" s="15" t="s">
        <v>83</v>
      </c>
      <c r="AW443" s="15" t="s">
        <v>35</v>
      </c>
      <c r="AX443" s="15" t="s">
        <v>75</v>
      </c>
      <c r="AY443" s="263" t="s">
        <v>136</v>
      </c>
    </row>
    <row r="444" s="13" customFormat="1">
      <c r="A444" s="13"/>
      <c r="B444" s="232"/>
      <c r="C444" s="233"/>
      <c r="D444" s="220" t="s">
        <v>201</v>
      </c>
      <c r="E444" s="234" t="s">
        <v>19</v>
      </c>
      <c r="F444" s="235" t="s">
        <v>1315</v>
      </c>
      <c r="G444" s="233"/>
      <c r="H444" s="236">
        <v>23.210000000000001</v>
      </c>
      <c r="I444" s="237"/>
      <c r="J444" s="233"/>
      <c r="K444" s="233"/>
      <c r="L444" s="238"/>
      <c r="M444" s="239"/>
      <c r="N444" s="240"/>
      <c r="O444" s="240"/>
      <c r="P444" s="240"/>
      <c r="Q444" s="240"/>
      <c r="R444" s="240"/>
      <c r="S444" s="240"/>
      <c r="T444" s="241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2" t="s">
        <v>201</v>
      </c>
      <c r="AU444" s="242" t="s">
        <v>85</v>
      </c>
      <c r="AV444" s="13" t="s">
        <v>85</v>
      </c>
      <c r="AW444" s="13" t="s">
        <v>35</v>
      </c>
      <c r="AX444" s="13" t="s">
        <v>75</v>
      </c>
      <c r="AY444" s="242" t="s">
        <v>136</v>
      </c>
    </row>
    <row r="445" s="14" customFormat="1">
      <c r="A445" s="14"/>
      <c r="B445" s="243"/>
      <c r="C445" s="244"/>
      <c r="D445" s="220" t="s">
        <v>201</v>
      </c>
      <c r="E445" s="245" t="s">
        <v>19</v>
      </c>
      <c r="F445" s="246" t="s">
        <v>205</v>
      </c>
      <c r="G445" s="244"/>
      <c r="H445" s="247">
        <v>28.240000000000002</v>
      </c>
      <c r="I445" s="248"/>
      <c r="J445" s="244"/>
      <c r="K445" s="244"/>
      <c r="L445" s="249"/>
      <c r="M445" s="250"/>
      <c r="N445" s="251"/>
      <c r="O445" s="251"/>
      <c r="P445" s="251"/>
      <c r="Q445" s="251"/>
      <c r="R445" s="251"/>
      <c r="S445" s="251"/>
      <c r="T445" s="25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3" t="s">
        <v>201</v>
      </c>
      <c r="AU445" s="253" t="s">
        <v>85</v>
      </c>
      <c r="AV445" s="14" t="s">
        <v>163</v>
      </c>
      <c r="AW445" s="14" t="s">
        <v>35</v>
      </c>
      <c r="AX445" s="14" t="s">
        <v>83</v>
      </c>
      <c r="AY445" s="253" t="s">
        <v>136</v>
      </c>
    </row>
    <row r="446" s="2" customFormat="1" ht="21.75" customHeight="1">
      <c r="A446" s="41"/>
      <c r="B446" s="42"/>
      <c r="C446" s="264" t="s">
        <v>487</v>
      </c>
      <c r="D446" s="264" t="s">
        <v>263</v>
      </c>
      <c r="E446" s="265" t="s">
        <v>1316</v>
      </c>
      <c r="F446" s="266" t="s">
        <v>1317</v>
      </c>
      <c r="G446" s="267" t="s">
        <v>305</v>
      </c>
      <c r="H446" s="268">
        <v>28.805</v>
      </c>
      <c r="I446" s="269"/>
      <c r="J446" s="270">
        <f>ROUND(I446*H446,2)</f>
        <v>0</v>
      </c>
      <c r="K446" s="266" t="s">
        <v>197</v>
      </c>
      <c r="L446" s="271"/>
      <c r="M446" s="272" t="s">
        <v>19</v>
      </c>
      <c r="N446" s="273" t="s">
        <v>46</v>
      </c>
      <c r="O446" s="87"/>
      <c r="P446" s="216">
        <f>O446*H446</f>
        <v>0</v>
      </c>
      <c r="Q446" s="216">
        <v>0.048000000000000001</v>
      </c>
      <c r="R446" s="216">
        <f>Q446*H446</f>
        <v>1.3826400000000001</v>
      </c>
      <c r="S446" s="216">
        <v>0</v>
      </c>
      <c r="T446" s="21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8" t="s">
        <v>255</v>
      </c>
      <c r="AT446" s="218" t="s">
        <v>263</v>
      </c>
      <c r="AU446" s="218" t="s">
        <v>85</v>
      </c>
      <c r="AY446" s="20" t="s">
        <v>136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0" t="s">
        <v>83</v>
      </c>
      <c r="BK446" s="219">
        <f>ROUND(I446*H446,2)</f>
        <v>0</v>
      </c>
      <c r="BL446" s="20" t="s">
        <v>163</v>
      </c>
      <c r="BM446" s="218" t="s">
        <v>1318</v>
      </c>
    </row>
    <row r="447" s="2" customFormat="1">
      <c r="A447" s="41"/>
      <c r="B447" s="42"/>
      <c r="C447" s="43"/>
      <c r="D447" s="220" t="s">
        <v>145</v>
      </c>
      <c r="E447" s="43"/>
      <c r="F447" s="221" t="s">
        <v>1317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145</v>
      </c>
      <c r="AU447" s="20" t="s">
        <v>85</v>
      </c>
    </row>
    <row r="448" s="13" customFormat="1">
      <c r="A448" s="13"/>
      <c r="B448" s="232"/>
      <c r="C448" s="233"/>
      <c r="D448" s="220" t="s">
        <v>201</v>
      </c>
      <c r="E448" s="233"/>
      <c r="F448" s="235" t="s">
        <v>1319</v>
      </c>
      <c r="G448" s="233"/>
      <c r="H448" s="236">
        <v>28.805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201</v>
      </c>
      <c r="AU448" s="242" t="s">
        <v>85</v>
      </c>
      <c r="AV448" s="13" t="s">
        <v>85</v>
      </c>
      <c r="AW448" s="13" t="s">
        <v>4</v>
      </c>
      <c r="AX448" s="13" t="s">
        <v>83</v>
      </c>
      <c r="AY448" s="242" t="s">
        <v>136</v>
      </c>
    </row>
    <row r="449" s="2" customFormat="1" ht="24.15" customHeight="1">
      <c r="A449" s="41"/>
      <c r="B449" s="42"/>
      <c r="C449" s="207" t="s">
        <v>493</v>
      </c>
      <c r="D449" s="207" t="s">
        <v>139</v>
      </c>
      <c r="E449" s="208" t="s">
        <v>1320</v>
      </c>
      <c r="F449" s="209" t="s">
        <v>1321</v>
      </c>
      <c r="G449" s="210" t="s">
        <v>196</v>
      </c>
      <c r="H449" s="211">
        <v>0.112</v>
      </c>
      <c r="I449" s="212"/>
      <c r="J449" s="213">
        <f>ROUND(I449*H449,2)</f>
        <v>0</v>
      </c>
      <c r="K449" s="209" t="s">
        <v>197</v>
      </c>
      <c r="L449" s="47"/>
      <c r="M449" s="214" t="s">
        <v>19</v>
      </c>
      <c r="N449" s="215" t="s">
        <v>46</v>
      </c>
      <c r="O449" s="87"/>
      <c r="P449" s="216">
        <f>O449*H449</f>
        <v>0</v>
      </c>
      <c r="Q449" s="216">
        <v>2.2563399999999998</v>
      </c>
      <c r="R449" s="216">
        <f>Q449*H449</f>
        <v>0.25271008</v>
      </c>
      <c r="S449" s="216">
        <v>0</v>
      </c>
      <c r="T449" s="21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163</v>
      </c>
      <c r="AT449" s="218" t="s">
        <v>139</v>
      </c>
      <c r="AU449" s="218" t="s">
        <v>85</v>
      </c>
      <c r="AY449" s="20" t="s">
        <v>136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83</v>
      </c>
      <c r="BK449" s="219">
        <f>ROUND(I449*H449,2)</f>
        <v>0</v>
      </c>
      <c r="BL449" s="20" t="s">
        <v>163</v>
      </c>
      <c r="BM449" s="218" t="s">
        <v>1322</v>
      </c>
    </row>
    <row r="450" s="2" customFormat="1">
      <c r="A450" s="41"/>
      <c r="B450" s="42"/>
      <c r="C450" s="43"/>
      <c r="D450" s="220" t="s">
        <v>145</v>
      </c>
      <c r="E450" s="43"/>
      <c r="F450" s="221" t="s">
        <v>1321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145</v>
      </c>
      <c r="AU450" s="20" t="s">
        <v>85</v>
      </c>
    </row>
    <row r="451" s="2" customFormat="1">
      <c r="A451" s="41"/>
      <c r="B451" s="42"/>
      <c r="C451" s="43"/>
      <c r="D451" s="225" t="s">
        <v>146</v>
      </c>
      <c r="E451" s="43"/>
      <c r="F451" s="226" t="s">
        <v>1323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146</v>
      </c>
      <c r="AU451" s="20" t="s">
        <v>85</v>
      </c>
    </row>
    <row r="452" s="15" customFormat="1">
      <c r="A452" s="15"/>
      <c r="B452" s="254"/>
      <c r="C452" s="255"/>
      <c r="D452" s="220" t="s">
        <v>201</v>
      </c>
      <c r="E452" s="256" t="s">
        <v>19</v>
      </c>
      <c r="F452" s="257" t="s">
        <v>1324</v>
      </c>
      <c r="G452" s="255"/>
      <c r="H452" s="256" t="s">
        <v>19</v>
      </c>
      <c r="I452" s="258"/>
      <c r="J452" s="255"/>
      <c r="K452" s="255"/>
      <c r="L452" s="259"/>
      <c r="M452" s="260"/>
      <c r="N452" s="261"/>
      <c r="O452" s="261"/>
      <c r="P452" s="261"/>
      <c r="Q452" s="261"/>
      <c r="R452" s="261"/>
      <c r="S452" s="261"/>
      <c r="T452" s="262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3" t="s">
        <v>201</v>
      </c>
      <c r="AU452" s="263" t="s">
        <v>85</v>
      </c>
      <c r="AV452" s="15" t="s">
        <v>83</v>
      </c>
      <c r="AW452" s="15" t="s">
        <v>35</v>
      </c>
      <c r="AX452" s="15" t="s">
        <v>75</v>
      </c>
      <c r="AY452" s="263" t="s">
        <v>136</v>
      </c>
    </row>
    <row r="453" s="13" customFormat="1">
      <c r="A453" s="13"/>
      <c r="B453" s="232"/>
      <c r="C453" s="233"/>
      <c r="D453" s="220" t="s">
        <v>201</v>
      </c>
      <c r="E453" s="234" t="s">
        <v>19</v>
      </c>
      <c r="F453" s="235" t="s">
        <v>1325</v>
      </c>
      <c r="G453" s="233"/>
      <c r="H453" s="236">
        <v>0.112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201</v>
      </c>
      <c r="AU453" s="242" t="s">
        <v>85</v>
      </c>
      <c r="AV453" s="13" t="s">
        <v>85</v>
      </c>
      <c r="AW453" s="13" t="s">
        <v>35</v>
      </c>
      <c r="AX453" s="13" t="s">
        <v>83</v>
      </c>
      <c r="AY453" s="242" t="s">
        <v>136</v>
      </c>
    </row>
    <row r="454" s="2" customFormat="1" ht="24.15" customHeight="1">
      <c r="A454" s="41"/>
      <c r="B454" s="42"/>
      <c r="C454" s="207" t="s">
        <v>501</v>
      </c>
      <c r="D454" s="207" t="s">
        <v>139</v>
      </c>
      <c r="E454" s="208" t="s">
        <v>1326</v>
      </c>
      <c r="F454" s="209" t="s">
        <v>1327</v>
      </c>
      <c r="G454" s="210" t="s">
        <v>305</v>
      </c>
      <c r="H454" s="211">
        <v>1.5</v>
      </c>
      <c r="I454" s="212"/>
      <c r="J454" s="213">
        <f>ROUND(I454*H454,2)</f>
        <v>0</v>
      </c>
      <c r="K454" s="209" t="s">
        <v>197</v>
      </c>
      <c r="L454" s="47"/>
      <c r="M454" s="214" t="s">
        <v>19</v>
      </c>
      <c r="N454" s="215" t="s">
        <v>46</v>
      </c>
      <c r="O454" s="87"/>
      <c r="P454" s="216">
        <f>O454*H454</f>
        <v>0</v>
      </c>
      <c r="Q454" s="216">
        <v>0.29221000000000003</v>
      </c>
      <c r="R454" s="216">
        <f>Q454*H454</f>
        <v>0.43831500000000001</v>
      </c>
      <c r="S454" s="216">
        <v>0</v>
      </c>
      <c r="T454" s="217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163</v>
      </c>
      <c r="AT454" s="218" t="s">
        <v>139</v>
      </c>
      <c r="AU454" s="218" t="s">
        <v>85</v>
      </c>
      <c r="AY454" s="20" t="s">
        <v>136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0" t="s">
        <v>83</v>
      </c>
      <c r="BK454" s="219">
        <f>ROUND(I454*H454,2)</f>
        <v>0</v>
      </c>
      <c r="BL454" s="20" t="s">
        <v>163</v>
      </c>
      <c r="BM454" s="218" t="s">
        <v>1328</v>
      </c>
    </row>
    <row r="455" s="2" customFormat="1">
      <c r="A455" s="41"/>
      <c r="B455" s="42"/>
      <c r="C455" s="43"/>
      <c r="D455" s="220" t="s">
        <v>145</v>
      </c>
      <c r="E455" s="43"/>
      <c r="F455" s="221" t="s">
        <v>1329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145</v>
      </c>
      <c r="AU455" s="20" t="s">
        <v>85</v>
      </c>
    </row>
    <row r="456" s="2" customFormat="1">
      <c r="A456" s="41"/>
      <c r="B456" s="42"/>
      <c r="C456" s="43"/>
      <c r="D456" s="225" t="s">
        <v>146</v>
      </c>
      <c r="E456" s="43"/>
      <c r="F456" s="226" t="s">
        <v>1330</v>
      </c>
      <c r="G456" s="43"/>
      <c r="H456" s="43"/>
      <c r="I456" s="222"/>
      <c r="J456" s="43"/>
      <c r="K456" s="43"/>
      <c r="L456" s="47"/>
      <c r="M456" s="223"/>
      <c r="N456" s="224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146</v>
      </c>
      <c r="AU456" s="20" t="s">
        <v>85</v>
      </c>
    </row>
    <row r="457" s="2" customFormat="1">
      <c r="A457" s="41"/>
      <c r="B457" s="42"/>
      <c r="C457" s="43"/>
      <c r="D457" s="220" t="s">
        <v>148</v>
      </c>
      <c r="E457" s="43"/>
      <c r="F457" s="227" t="s">
        <v>1331</v>
      </c>
      <c r="G457" s="43"/>
      <c r="H457" s="43"/>
      <c r="I457" s="222"/>
      <c r="J457" s="43"/>
      <c r="K457" s="43"/>
      <c r="L457" s="47"/>
      <c r="M457" s="223"/>
      <c r="N457" s="224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148</v>
      </c>
      <c r="AU457" s="20" t="s">
        <v>85</v>
      </c>
    </row>
    <row r="458" s="2" customFormat="1" ht="24.15" customHeight="1">
      <c r="A458" s="41"/>
      <c r="B458" s="42"/>
      <c r="C458" s="264" t="s">
        <v>507</v>
      </c>
      <c r="D458" s="264" t="s">
        <v>263</v>
      </c>
      <c r="E458" s="265" t="s">
        <v>1332</v>
      </c>
      <c r="F458" s="266" t="s">
        <v>1333</v>
      </c>
      <c r="G458" s="267" t="s">
        <v>305</v>
      </c>
      <c r="H458" s="268">
        <v>1.5</v>
      </c>
      <c r="I458" s="269"/>
      <c r="J458" s="270">
        <f>ROUND(I458*H458,2)</f>
        <v>0</v>
      </c>
      <c r="K458" s="266" t="s">
        <v>197</v>
      </c>
      <c r="L458" s="271"/>
      <c r="M458" s="272" t="s">
        <v>19</v>
      </c>
      <c r="N458" s="273" t="s">
        <v>46</v>
      </c>
      <c r="O458" s="87"/>
      <c r="P458" s="216">
        <f>O458*H458</f>
        <v>0</v>
      </c>
      <c r="Q458" s="216">
        <v>0.0135</v>
      </c>
      <c r="R458" s="216">
        <f>Q458*H458</f>
        <v>0.020250000000000001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255</v>
      </c>
      <c r="AT458" s="218" t="s">
        <v>263</v>
      </c>
      <c r="AU458" s="218" t="s">
        <v>85</v>
      </c>
      <c r="AY458" s="20" t="s">
        <v>136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83</v>
      </c>
      <c r="BK458" s="219">
        <f>ROUND(I458*H458,2)</f>
        <v>0</v>
      </c>
      <c r="BL458" s="20" t="s">
        <v>163</v>
      </c>
      <c r="BM458" s="218" t="s">
        <v>1334</v>
      </c>
    </row>
    <row r="459" s="2" customFormat="1">
      <c r="A459" s="41"/>
      <c r="B459" s="42"/>
      <c r="C459" s="43"/>
      <c r="D459" s="220" t="s">
        <v>145</v>
      </c>
      <c r="E459" s="43"/>
      <c r="F459" s="221" t="s">
        <v>1333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145</v>
      </c>
      <c r="AU459" s="20" t="s">
        <v>85</v>
      </c>
    </row>
    <row r="460" s="2" customFormat="1" ht="24.15" customHeight="1">
      <c r="A460" s="41"/>
      <c r="B460" s="42"/>
      <c r="C460" s="264" t="s">
        <v>514</v>
      </c>
      <c r="D460" s="264" t="s">
        <v>263</v>
      </c>
      <c r="E460" s="265" t="s">
        <v>1335</v>
      </c>
      <c r="F460" s="266" t="s">
        <v>1336</v>
      </c>
      <c r="G460" s="267" t="s">
        <v>258</v>
      </c>
      <c r="H460" s="268">
        <v>1</v>
      </c>
      <c r="I460" s="269"/>
      <c r="J460" s="270">
        <f>ROUND(I460*H460,2)</f>
        <v>0</v>
      </c>
      <c r="K460" s="266" t="s">
        <v>197</v>
      </c>
      <c r="L460" s="271"/>
      <c r="M460" s="272" t="s">
        <v>19</v>
      </c>
      <c r="N460" s="273" t="s">
        <v>46</v>
      </c>
      <c r="O460" s="87"/>
      <c r="P460" s="216">
        <f>O460*H460</f>
        <v>0</v>
      </c>
      <c r="Q460" s="216">
        <v>0.00013999999999999999</v>
      </c>
      <c r="R460" s="216">
        <f>Q460*H460</f>
        <v>0.00013999999999999999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255</v>
      </c>
      <c r="AT460" s="218" t="s">
        <v>263</v>
      </c>
      <c r="AU460" s="218" t="s">
        <v>85</v>
      </c>
      <c r="AY460" s="20" t="s">
        <v>136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83</v>
      </c>
      <c r="BK460" s="219">
        <f>ROUND(I460*H460,2)</f>
        <v>0</v>
      </c>
      <c r="BL460" s="20" t="s">
        <v>163</v>
      </c>
      <c r="BM460" s="218" t="s">
        <v>1337</v>
      </c>
    </row>
    <row r="461" s="2" customFormat="1">
      <c r="A461" s="41"/>
      <c r="B461" s="42"/>
      <c r="C461" s="43"/>
      <c r="D461" s="220" t="s">
        <v>145</v>
      </c>
      <c r="E461" s="43"/>
      <c r="F461" s="221" t="s">
        <v>1336</v>
      </c>
      <c r="G461" s="43"/>
      <c r="H461" s="43"/>
      <c r="I461" s="222"/>
      <c r="J461" s="43"/>
      <c r="K461" s="43"/>
      <c r="L461" s="47"/>
      <c r="M461" s="223"/>
      <c r="N461" s="224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145</v>
      </c>
      <c r="AU461" s="20" t="s">
        <v>85</v>
      </c>
    </row>
    <row r="462" s="2" customFormat="1" ht="24.15" customHeight="1">
      <c r="A462" s="41"/>
      <c r="B462" s="42"/>
      <c r="C462" s="264" t="s">
        <v>520</v>
      </c>
      <c r="D462" s="264" t="s">
        <v>263</v>
      </c>
      <c r="E462" s="265" t="s">
        <v>1338</v>
      </c>
      <c r="F462" s="266" t="s">
        <v>1339</v>
      </c>
      <c r="G462" s="267" t="s">
        <v>258</v>
      </c>
      <c r="H462" s="268">
        <v>1</v>
      </c>
      <c r="I462" s="269"/>
      <c r="J462" s="270">
        <f>ROUND(I462*H462,2)</f>
        <v>0</v>
      </c>
      <c r="K462" s="266" t="s">
        <v>197</v>
      </c>
      <c r="L462" s="271"/>
      <c r="M462" s="272" t="s">
        <v>19</v>
      </c>
      <c r="N462" s="273" t="s">
        <v>46</v>
      </c>
      <c r="O462" s="87"/>
      <c r="P462" s="216">
        <f>O462*H462</f>
        <v>0</v>
      </c>
      <c r="Q462" s="216">
        <v>0.00020000000000000001</v>
      </c>
      <c r="R462" s="216">
        <f>Q462*H462</f>
        <v>0.00020000000000000001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255</v>
      </c>
      <c r="AT462" s="218" t="s">
        <v>263</v>
      </c>
      <c r="AU462" s="218" t="s">
        <v>85</v>
      </c>
      <c r="AY462" s="20" t="s">
        <v>136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83</v>
      </c>
      <c r="BK462" s="219">
        <f>ROUND(I462*H462,2)</f>
        <v>0</v>
      </c>
      <c r="BL462" s="20" t="s">
        <v>163</v>
      </c>
      <c r="BM462" s="218" t="s">
        <v>1340</v>
      </c>
    </row>
    <row r="463" s="2" customFormat="1">
      <c r="A463" s="41"/>
      <c r="B463" s="42"/>
      <c r="C463" s="43"/>
      <c r="D463" s="220" t="s">
        <v>145</v>
      </c>
      <c r="E463" s="43"/>
      <c r="F463" s="221" t="s">
        <v>1339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145</v>
      </c>
      <c r="AU463" s="20" t="s">
        <v>85</v>
      </c>
    </row>
    <row r="464" s="2" customFormat="1" ht="16.5" customHeight="1">
      <c r="A464" s="41"/>
      <c r="B464" s="42"/>
      <c r="C464" s="264" t="s">
        <v>524</v>
      </c>
      <c r="D464" s="264" t="s">
        <v>263</v>
      </c>
      <c r="E464" s="265" t="s">
        <v>1341</v>
      </c>
      <c r="F464" s="266" t="s">
        <v>1342</v>
      </c>
      <c r="G464" s="267" t="s">
        <v>305</v>
      </c>
      <c r="H464" s="268">
        <v>1</v>
      </c>
      <c r="I464" s="269"/>
      <c r="J464" s="270">
        <f>ROUND(I464*H464,2)</f>
        <v>0</v>
      </c>
      <c r="K464" s="266" t="s">
        <v>197</v>
      </c>
      <c r="L464" s="271"/>
      <c r="M464" s="272" t="s">
        <v>19</v>
      </c>
      <c r="N464" s="273" t="s">
        <v>46</v>
      </c>
      <c r="O464" s="87"/>
      <c r="P464" s="216">
        <f>O464*H464</f>
        <v>0</v>
      </c>
      <c r="Q464" s="216">
        <v>0.0014</v>
      </c>
      <c r="R464" s="216">
        <f>Q464*H464</f>
        <v>0.0014</v>
      </c>
      <c r="S464" s="216">
        <v>0</v>
      </c>
      <c r="T464" s="21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255</v>
      </c>
      <c r="AT464" s="218" t="s">
        <v>263</v>
      </c>
      <c r="AU464" s="218" t="s">
        <v>85</v>
      </c>
      <c r="AY464" s="20" t="s">
        <v>136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83</v>
      </c>
      <c r="BK464" s="219">
        <f>ROUND(I464*H464,2)</f>
        <v>0</v>
      </c>
      <c r="BL464" s="20" t="s">
        <v>163</v>
      </c>
      <c r="BM464" s="218" t="s">
        <v>1343</v>
      </c>
    </row>
    <row r="465" s="2" customFormat="1">
      <c r="A465" s="41"/>
      <c r="B465" s="42"/>
      <c r="C465" s="43"/>
      <c r="D465" s="220" t="s">
        <v>145</v>
      </c>
      <c r="E465" s="43"/>
      <c r="F465" s="221" t="s">
        <v>1342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145</v>
      </c>
      <c r="AU465" s="20" t="s">
        <v>85</v>
      </c>
    </row>
    <row r="466" s="2" customFormat="1" ht="16.5" customHeight="1">
      <c r="A466" s="41"/>
      <c r="B466" s="42"/>
      <c r="C466" s="264" t="s">
        <v>532</v>
      </c>
      <c r="D466" s="264" t="s">
        <v>263</v>
      </c>
      <c r="E466" s="265" t="s">
        <v>1344</v>
      </c>
      <c r="F466" s="266" t="s">
        <v>1345</v>
      </c>
      <c r="G466" s="267" t="s">
        <v>305</v>
      </c>
      <c r="H466" s="268">
        <v>1.5</v>
      </c>
      <c r="I466" s="269"/>
      <c r="J466" s="270">
        <f>ROUND(I466*H466,2)</f>
        <v>0</v>
      </c>
      <c r="K466" s="266" t="s">
        <v>197</v>
      </c>
      <c r="L466" s="271"/>
      <c r="M466" s="272" t="s">
        <v>19</v>
      </c>
      <c r="N466" s="273" t="s">
        <v>46</v>
      </c>
      <c r="O466" s="87"/>
      <c r="P466" s="216">
        <f>O466*H466</f>
        <v>0</v>
      </c>
      <c r="Q466" s="216">
        <v>0.0035999999999999999</v>
      </c>
      <c r="R466" s="216">
        <f>Q466*H466</f>
        <v>0.0054000000000000003</v>
      </c>
      <c r="S466" s="216">
        <v>0</v>
      </c>
      <c r="T466" s="21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8" t="s">
        <v>255</v>
      </c>
      <c r="AT466" s="218" t="s">
        <v>263</v>
      </c>
      <c r="AU466" s="218" t="s">
        <v>85</v>
      </c>
      <c r="AY466" s="20" t="s">
        <v>136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20" t="s">
        <v>83</v>
      </c>
      <c r="BK466" s="219">
        <f>ROUND(I466*H466,2)</f>
        <v>0</v>
      </c>
      <c r="BL466" s="20" t="s">
        <v>163</v>
      </c>
      <c r="BM466" s="218" t="s">
        <v>1346</v>
      </c>
    </row>
    <row r="467" s="2" customFormat="1">
      <c r="A467" s="41"/>
      <c r="B467" s="42"/>
      <c r="C467" s="43"/>
      <c r="D467" s="220" t="s">
        <v>145</v>
      </c>
      <c r="E467" s="43"/>
      <c r="F467" s="221" t="s">
        <v>1345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145</v>
      </c>
      <c r="AU467" s="20" t="s">
        <v>85</v>
      </c>
    </row>
    <row r="468" s="2" customFormat="1" ht="33" customHeight="1">
      <c r="A468" s="41"/>
      <c r="B468" s="42"/>
      <c r="C468" s="207" t="s">
        <v>538</v>
      </c>
      <c r="D468" s="207" t="s">
        <v>139</v>
      </c>
      <c r="E468" s="208" t="s">
        <v>1347</v>
      </c>
      <c r="F468" s="209" t="s">
        <v>1348</v>
      </c>
      <c r="G468" s="210" t="s">
        <v>305</v>
      </c>
      <c r="H468" s="211">
        <v>6.9000000000000004</v>
      </c>
      <c r="I468" s="212"/>
      <c r="J468" s="213">
        <f>ROUND(I468*H468,2)</f>
        <v>0</v>
      </c>
      <c r="K468" s="209" t="s">
        <v>197</v>
      </c>
      <c r="L468" s="47"/>
      <c r="M468" s="214" t="s">
        <v>19</v>
      </c>
      <c r="N468" s="215" t="s">
        <v>46</v>
      </c>
      <c r="O468" s="87"/>
      <c r="P468" s="216">
        <f>O468*H468</f>
        <v>0</v>
      </c>
      <c r="Q468" s="216">
        <v>0.0012600000000000001</v>
      </c>
      <c r="R468" s="216">
        <f>Q468*H468</f>
        <v>0.0086940000000000003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163</v>
      </c>
      <c r="AT468" s="218" t="s">
        <v>139</v>
      </c>
      <c r="AU468" s="218" t="s">
        <v>85</v>
      </c>
      <c r="AY468" s="20" t="s">
        <v>136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83</v>
      </c>
      <c r="BK468" s="219">
        <f>ROUND(I468*H468,2)</f>
        <v>0</v>
      </c>
      <c r="BL468" s="20" t="s">
        <v>163</v>
      </c>
      <c r="BM468" s="218" t="s">
        <v>1349</v>
      </c>
    </row>
    <row r="469" s="2" customFormat="1">
      <c r="A469" s="41"/>
      <c r="B469" s="42"/>
      <c r="C469" s="43"/>
      <c r="D469" s="220" t="s">
        <v>145</v>
      </c>
      <c r="E469" s="43"/>
      <c r="F469" s="221" t="s">
        <v>1350</v>
      </c>
      <c r="G469" s="43"/>
      <c r="H469" s="43"/>
      <c r="I469" s="222"/>
      <c r="J469" s="43"/>
      <c r="K469" s="43"/>
      <c r="L469" s="47"/>
      <c r="M469" s="223"/>
      <c r="N469" s="224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145</v>
      </c>
      <c r="AU469" s="20" t="s">
        <v>85</v>
      </c>
    </row>
    <row r="470" s="2" customFormat="1">
      <c r="A470" s="41"/>
      <c r="B470" s="42"/>
      <c r="C470" s="43"/>
      <c r="D470" s="225" t="s">
        <v>146</v>
      </c>
      <c r="E470" s="43"/>
      <c r="F470" s="226" t="s">
        <v>1351</v>
      </c>
      <c r="G470" s="43"/>
      <c r="H470" s="43"/>
      <c r="I470" s="222"/>
      <c r="J470" s="43"/>
      <c r="K470" s="43"/>
      <c r="L470" s="47"/>
      <c r="M470" s="223"/>
      <c r="N470" s="224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146</v>
      </c>
      <c r="AU470" s="20" t="s">
        <v>85</v>
      </c>
    </row>
    <row r="471" s="13" customFormat="1">
      <c r="A471" s="13"/>
      <c r="B471" s="232"/>
      <c r="C471" s="233"/>
      <c r="D471" s="220" t="s">
        <v>201</v>
      </c>
      <c r="E471" s="234" t="s">
        <v>19</v>
      </c>
      <c r="F471" s="235" t="s">
        <v>1352</v>
      </c>
      <c r="G471" s="233"/>
      <c r="H471" s="236">
        <v>6.9000000000000004</v>
      </c>
      <c r="I471" s="237"/>
      <c r="J471" s="233"/>
      <c r="K471" s="233"/>
      <c r="L471" s="238"/>
      <c r="M471" s="239"/>
      <c r="N471" s="240"/>
      <c r="O471" s="240"/>
      <c r="P471" s="240"/>
      <c r="Q471" s="240"/>
      <c r="R471" s="240"/>
      <c r="S471" s="240"/>
      <c r="T471" s="241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2" t="s">
        <v>201</v>
      </c>
      <c r="AU471" s="242" t="s">
        <v>85</v>
      </c>
      <c r="AV471" s="13" t="s">
        <v>85</v>
      </c>
      <c r="AW471" s="13" t="s">
        <v>35</v>
      </c>
      <c r="AX471" s="13" t="s">
        <v>83</v>
      </c>
      <c r="AY471" s="242" t="s">
        <v>136</v>
      </c>
    </row>
    <row r="472" s="2" customFormat="1" ht="37.8" customHeight="1">
      <c r="A472" s="41"/>
      <c r="B472" s="42"/>
      <c r="C472" s="207" t="s">
        <v>542</v>
      </c>
      <c r="D472" s="207" t="s">
        <v>139</v>
      </c>
      <c r="E472" s="208" t="s">
        <v>1353</v>
      </c>
      <c r="F472" s="209" t="s">
        <v>1354</v>
      </c>
      <c r="G472" s="210" t="s">
        <v>196</v>
      </c>
      <c r="H472" s="211">
        <v>0.053999999999999999</v>
      </c>
      <c r="I472" s="212"/>
      <c r="J472" s="213">
        <f>ROUND(I472*H472,2)</f>
        <v>0</v>
      </c>
      <c r="K472" s="209" t="s">
        <v>197</v>
      </c>
      <c r="L472" s="47"/>
      <c r="M472" s="214" t="s">
        <v>19</v>
      </c>
      <c r="N472" s="215" t="s">
        <v>46</v>
      </c>
      <c r="O472" s="87"/>
      <c r="P472" s="216">
        <f>O472*H472</f>
        <v>0</v>
      </c>
      <c r="Q472" s="216">
        <v>0</v>
      </c>
      <c r="R472" s="216">
        <f>Q472*H472</f>
        <v>0</v>
      </c>
      <c r="S472" s="216">
        <v>2.2000000000000002</v>
      </c>
      <c r="T472" s="217">
        <f>S472*H472</f>
        <v>0.1188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8" t="s">
        <v>163</v>
      </c>
      <c r="AT472" s="218" t="s">
        <v>139</v>
      </c>
      <c r="AU472" s="218" t="s">
        <v>85</v>
      </c>
      <c r="AY472" s="20" t="s">
        <v>136</v>
      </c>
      <c r="BE472" s="219">
        <f>IF(N472="základní",J472,0)</f>
        <v>0</v>
      </c>
      <c r="BF472" s="219">
        <f>IF(N472="snížená",J472,0)</f>
        <v>0</v>
      </c>
      <c r="BG472" s="219">
        <f>IF(N472="zákl. přenesená",J472,0)</f>
        <v>0</v>
      </c>
      <c r="BH472" s="219">
        <f>IF(N472="sníž. přenesená",J472,0)</f>
        <v>0</v>
      </c>
      <c r="BI472" s="219">
        <f>IF(N472="nulová",J472,0)</f>
        <v>0</v>
      </c>
      <c r="BJ472" s="20" t="s">
        <v>83</v>
      </c>
      <c r="BK472" s="219">
        <f>ROUND(I472*H472,2)</f>
        <v>0</v>
      </c>
      <c r="BL472" s="20" t="s">
        <v>163</v>
      </c>
      <c r="BM472" s="218" t="s">
        <v>1355</v>
      </c>
    </row>
    <row r="473" s="2" customFormat="1">
      <c r="A473" s="41"/>
      <c r="B473" s="42"/>
      <c r="C473" s="43"/>
      <c r="D473" s="220" t="s">
        <v>145</v>
      </c>
      <c r="E473" s="43"/>
      <c r="F473" s="221" t="s">
        <v>1356</v>
      </c>
      <c r="G473" s="43"/>
      <c r="H473" s="43"/>
      <c r="I473" s="222"/>
      <c r="J473" s="43"/>
      <c r="K473" s="43"/>
      <c r="L473" s="47"/>
      <c r="M473" s="223"/>
      <c r="N473" s="224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145</v>
      </c>
      <c r="AU473" s="20" t="s">
        <v>85</v>
      </c>
    </row>
    <row r="474" s="2" customFormat="1">
      <c r="A474" s="41"/>
      <c r="B474" s="42"/>
      <c r="C474" s="43"/>
      <c r="D474" s="225" t="s">
        <v>146</v>
      </c>
      <c r="E474" s="43"/>
      <c r="F474" s="226" t="s">
        <v>1357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146</v>
      </c>
      <c r="AU474" s="20" t="s">
        <v>85</v>
      </c>
    </row>
    <row r="475" s="15" customFormat="1">
      <c r="A475" s="15"/>
      <c r="B475" s="254"/>
      <c r="C475" s="255"/>
      <c r="D475" s="220" t="s">
        <v>201</v>
      </c>
      <c r="E475" s="256" t="s">
        <v>19</v>
      </c>
      <c r="F475" s="257" t="s">
        <v>1358</v>
      </c>
      <c r="G475" s="255"/>
      <c r="H475" s="256" t="s">
        <v>19</v>
      </c>
      <c r="I475" s="258"/>
      <c r="J475" s="255"/>
      <c r="K475" s="255"/>
      <c r="L475" s="259"/>
      <c r="M475" s="260"/>
      <c r="N475" s="261"/>
      <c r="O475" s="261"/>
      <c r="P475" s="261"/>
      <c r="Q475" s="261"/>
      <c r="R475" s="261"/>
      <c r="S475" s="261"/>
      <c r="T475" s="262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3" t="s">
        <v>201</v>
      </c>
      <c r="AU475" s="263" t="s">
        <v>85</v>
      </c>
      <c r="AV475" s="15" t="s">
        <v>83</v>
      </c>
      <c r="AW475" s="15" t="s">
        <v>35</v>
      </c>
      <c r="AX475" s="15" t="s">
        <v>75</v>
      </c>
      <c r="AY475" s="263" t="s">
        <v>136</v>
      </c>
    </row>
    <row r="476" s="13" customFormat="1">
      <c r="A476" s="13"/>
      <c r="B476" s="232"/>
      <c r="C476" s="233"/>
      <c r="D476" s="220" t="s">
        <v>201</v>
      </c>
      <c r="E476" s="234" t="s">
        <v>19</v>
      </c>
      <c r="F476" s="235" t="s">
        <v>1359</v>
      </c>
      <c r="G476" s="233"/>
      <c r="H476" s="236">
        <v>0.037999999999999999</v>
      </c>
      <c r="I476" s="237"/>
      <c r="J476" s="233"/>
      <c r="K476" s="233"/>
      <c r="L476" s="238"/>
      <c r="M476" s="239"/>
      <c r="N476" s="240"/>
      <c r="O476" s="240"/>
      <c r="P476" s="240"/>
      <c r="Q476" s="240"/>
      <c r="R476" s="240"/>
      <c r="S476" s="240"/>
      <c r="T476" s="24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2" t="s">
        <v>201</v>
      </c>
      <c r="AU476" s="242" t="s">
        <v>85</v>
      </c>
      <c r="AV476" s="13" t="s">
        <v>85</v>
      </c>
      <c r="AW476" s="13" t="s">
        <v>35</v>
      </c>
      <c r="AX476" s="13" t="s">
        <v>75</v>
      </c>
      <c r="AY476" s="242" t="s">
        <v>136</v>
      </c>
    </row>
    <row r="477" s="13" customFormat="1">
      <c r="A477" s="13"/>
      <c r="B477" s="232"/>
      <c r="C477" s="233"/>
      <c r="D477" s="220" t="s">
        <v>201</v>
      </c>
      <c r="E477" s="234" t="s">
        <v>19</v>
      </c>
      <c r="F477" s="235" t="s">
        <v>1360</v>
      </c>
      <c r="G477" s="233"/>
      <c r="H477" s="236">
        <v>0.016</v>
      </c>
      <c r="I477" s="237"/>
      <c r="J477" s="233"/>
      <c r="K477" s="233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201</v>
      </c>
      <c r="AU477" s="242" t="s">
        <v>85</v>
      </c>
      <c r="AV477" s="13" t="s">
        <v>85</v>
      </c>
      <c r="AW477" s="13" t="s">
        <v>35</v>
      </c>
      <c r="AX477" s="13" t="s">
        <v>75</v>
      </c>
      <c r="AY477" s="242" t="s">
        <v>136</v>
      </c>
    </row>
    <row r="478" s="14" customFormat="1">
      <c r="A478" s="14"/>
      <c r="B478" s="243"/>
      <c r="C478" s="244"/>
      <c r="D478" s="220" t="s">
        <v>201</v>
      </c>
      <c r="E478" s="245" t="s">
        <v>19</v>
      </c>
      <c r="F478" s="246" t="s">
        <v>205</v>
      </c>
      <c r="G478" s="244"/>
      <c r="H478" s="247">
        <v>0.053999999999999999</v>
      </c>
      <c r="I478" s="248"/>
      <c r="J478" s="244"/>
      <c r="K478" s="244"/>
      <c r="L478" s="249"/>
      <c r="M478" s="250"/>
      <c r="N478" s="251"/>
      <c r="O478" s="251"/>
      <c r="P478" s="251"/>
      <c r="Q478" s="251"/>
      <c r="R478" s="251"/>
      <c r="S478" s="251"/>
      <c r="T478" s="25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3" t="s">
        <v>201</v>
      </c>
      <c r="AU478" s="253" t="s">
        <v>85</v>
      </c>
      <c r="AV478" s="14" t="s">
        <v>163</v>
      </c>
      <c r="AW478" s="14" t="s">
        <v>35</v>
      </c>
      <c r="AX478" s="14" t="s">
        <v>83</v>
      </c>
      <c r="AY478" s="253" t="s">
        <v>136</v>
      </c>
    </row>
    <row r="479" s="2" customFormat="1" ht="24.15" customHeight="1">
      <c r="A479" s="41"/>
      <c r="B479" s="42"/>
      <c r="C479" s="207" t="s">
        <v>546</v>
      </c>
      <c r="D479" s="207" t="s">
        <v>139</v>
      </c>
      <c r="E479" s="208" t="s">
        <v>1361</v>
      </c>
      <c r="F479" s="209" t="s">
        <v>1362</v>
      </c>
      <c r="G479" s="210" t="s">
        <v>222</v>
      </c>
      <c r="H479" s="211">
        <v>10.926</v>
      </c>
      <c r="I479" s="212"/>
      <c r="J479" s="213">
        <f>ROUND(I479*H479,2)</f>
        <v>0</v>
      </c>
      <c r="K479" s="209" t="s">
        <v>197</v>
      </c>
      <c r="L479" s="47"/>
      <c r="M479" s="214" t="s">
        <v>19</v>
      </c>
      <c r="N479" s="215" t="s">
        <v>46</v>
      </c>
      <c r="O479" s="87"/>
      <c r="P479" s="216">
        <f>O479*H479</f>
        <v>0</v>
      </c>
      <c r="Q479" s="216">
        <v>0</v>
      </c>
      <c r="R479" s="216">
        <f>Q479*H479</f>
        <v>0</v>
      </c>
      <c r="S479" s="216">
        <v>0.055</v>
      </c>
      <c r="T479" s="217">
        <f>S479*H479</f>
        <v>0.60092999999999996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163</v>
      </c>
      <c r="AT479" s="218" t="s">
        <v>139</v>
      </c>
      <c r="AU479" s="218" t="s">
        <v>85</v>
      </c>
      <c r="AY479" s="20" t="s">
        <v>136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83</v>
      </c>
      <c r="BK479" s="219">
        <f>ROUND(I479*H479,2)</f>
        <v>0</v>
      </c>
      <c r="BL479" s="20" t="s">
        <v>163</v>
      </c>
      <c r="BM479" s="218" t="s">
        <v>1363</v>
      </c>
    </row>
    <row r="480" s="2" customFormat="1">
      <c r="A480" s="41"/>
      <c r="B480" s="42"/>
      <c r="C480" s="43"/>
      <c r="D480" s="220" t="s">
        <v>145</v>
      </c>
      <c r="E480" s="43"/>
      <c r="F480" s="221" t="s">
        <v>1364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145</v>
      </c>
      <c r="AU480" s="20" t="s">
        <v>85</v>
      </c>
    </row>
    <row r="481" s="2" customFormat="1">
      <c r="A481" s="41"/>
      <c r="B481" s="42"/>
      <c r="C481" s="43"/>
      <c r="D481" s="225" t="s">
        <v>146</v>
      </c>
      <c r="E481" s="43"/>
      <c r="F481" s="226" t="s">
        <v>1365</v>
      </c>
      <c r="G481" s="43"/>
      <c r="H481" s="43"/>
      <c r="I481" s="222"/>
      <c r="J481" s="43"/>
      <c r="K481" s="43"/>
      <c r="L481" s="47"/>
      <c r="M481" s="223"/>
      <c r="N481" s="224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146</v>
      </c>
      <c r="AU481" s="20" t="s">
        <v>85</v>
      </c>
    </row>
    <row r="482" s="15" customFormat="1">
      <c r="A482" s="15"/>
      <c r="B482" s="254"/>
      <c r="C482" s="255"/>
      <c r="D482" s="220" t="s">
        <v>201</v>
      </c>
      <c r="E482" s="256" t="s">
        <v>19</v>
      </c>
      <c r="F482" s="257" t="s">
        <v>1194</v>
      </c>
      <c r="G482" s="255"/>
      <c r="H482" s="256" t="s">
        <v>19</v>
      </c>
      <c r="I482" s="258"/>
      <c r="J482" s="255"/>
      <c r="K482" s="255"/>
      <c r="L482" s="259"/>
      <c r="M482" s="260"/>
      <c r="N482" s="261"/>
      <c r="O482" s="261"/>
      <c r="P482" s="261"/>
      <c r="Q482" s="261"/>
      <c r="R482" s="261"/>
      <c r="S482" s="261"/>
      <c r="T482" s="262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3" t="s">
        <v>201</v>
      </c>
      <c r="AU482" s="263" t="s">
        <v>85</v>
      </c>
      <c r="AV482" s="15" t="s">
        <v>83</v>
      </c>
      <c r="AW482" s="15" t="s">
        <v>35</v>
      </c>
      <c r="AX482" s="15" t="s">
        <v>75</v>
      </c>
      <c r="AY482" s="263" t="s">
        <v>136</v>
      </c>
    </row>
    <row r="483" s="13" customFormat="1">
      <c r="A483" s="13"/>
      <c r="B483" s="232"/>
      <c r="C483" s="233"/>
      <c r="D483" s="220" t="s">
        <v>201</v>
      </c>
      <c r="E483" s="234" t="s">
        <v>19</v>
      </c>
      <c r="F483" s="235" t="s">
        <v>1257</v>
      </c>
      <c r="G483" s="233"/>
      <c r="H483" s="236">
        <v>2.2469999999999999</v>
      </c>
      <c r="I483" s="237"/>
      <c r="J483" s="233"/>
      <c r="K483" s="233"/>
      <c r="L483" s="238"/>
      <c r="M483" s="239"/>
      <c r="N483" s="240"/>
      <c r="O483" s="240"/>
      <c r="P483" s="240"/>
      <c r="Q483" s="240"/>
      <c r="R483" s="240"/>
      <c r="S483" s="240"/>
      <c r="T483" s="24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2" t="s">
        <v>201</v>
      </c>
      <c r="AU483" s="242" t="s">
        <v>85</v>
      </c>
      <c r="AV483" s="13" t="s">
        <v>85</v>
      </c>
      <c r="AW483" s="13" t="s">
        <v>35</v>
      </c>
      <c r="AX483" s="13" t="s">
        <v>75</v>
      </c>
      <c r="AY483" s="242" t="s">
        <v>136</v>
      </c>
    </row>
    <row r="484" s="13" customFormat="1">
      <c r="A484" s="13"/>
      <c r="B484" s="232"/>
      <c r="C484" s="233"/>
      <c r="D484" s="220" t="s">
        <v>201</v>
      </c>
      <c r="E484" s="234" t="s">
        <v>19</v>
      </c>
      <c r="F484" s="235" t="s">
        <v>1258</v>
      </c>
      <c r="G484" s="233"/>
      <c r="H484" s="236">
        <v>1.395</v>
      </c>
      <c r="I484" s="237"/>
      <c r="J484" s="233"/>
      <c r="K484" s="233"/>
      <c r="L484" s="238"/>
      <c r="M484" s="239"/>
      <c r="N484" s="240"/>
      <c r="O484" s="240"/>
      <c r="P484" s="240"/>
      <c r="Q484" s="240"/>
      <c r="R484" s="240"/>
      <c r="S484" s="240"/>
      <c r="T484" s="24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2" t="s">
        <v>201</v>
      </c>
      <c r="AU484" s="242" t="s">
        <v>85</v>
      </c>
      <c r="AV484" s="13" t="s">
        <v>85</v>
      </c>
      <c r="AW484" s="13" t="s">
        <v>35</v>
      </c>
      <c r="AX484" s="13" t="s">
        <v>75</v>
      </c>
      <c r="AY484" s="242" t="s">
        <v>136</v>
      </c>
    </row>
    <row r="485" s="15" customFormat="1">
      <c r="A485" s="15"/>
      <c r="B485" s="254"/>
      <c r="C485" s="255"/>
      <c r="D485" s="220" t="s">
        <v>201</v>
      </c>
      <c r="E485" s="256" t="s">
        <v>19</v>
      </c>
      <c r="F485" s="257" t="s">
        <v>1196</v>
      </c>
      <c r="G485" s="255"/>
      <c r="H485" s="256" t="s">
        <v>19</v>
      </c>
      <c r="I485" s="258"/>
      <c r="J485" s="255"/>
      <c r="K485" s="255"/>
      <c r="L485" s="259"/>
      <c r="M485" s="260"/>
      <c r="N485" s="261"/>
      <c r="O485" s="261"/>
      <c r="P485" s="261"/>
      <c r="Q485" s="261"/>
      <c r="R485" s="261"/>
      <c r="S485" s="261"/>
      <c r="T485" s="262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3" t="s">
        <v>201</v>
      </c>
      <c r="AU485" s="263" t="s">
        <v>85</v>
      </c>
      <c r="AV485" s="15" t="s">
        <v>83</v>
      </c>
      <c r="AW485" s="15" t="s">
        <v>35</v>
      </c>
      <c r="AX485" s="15" t="s">
        <v>75</v>
      </c>
      <c r="AY485" s="263" t="s">
        <v>136</v>
      </c>
    </row>
    <row r="486" s="13" customFormat="1">
      <c r="A486" s="13"/>
      <c r="B486" s="232"/>
      <c r="C486" s="233"/>
      <c r="D486" s="220" t="s">
        <v>201</v>
      </c>
      <c r="E486" s="234" t="s">
        <v>19</v>
      </c>
      <c r="F486" s="235" t="s">
        <v>1257</v>
      </c>
      <c r="G486" s="233"/>
      <c r="H486" s="236">
        <v>2.2469999999999999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201</v>
      </c>
      <c r="AU486" s="242" t="s">
        <v>85</v>
      </c>
      <c r="AV486" s="13" t="s">
        <v>85</v>
      </c>
      <c r="AW486" s="13" t="s">
        <v>35</v>
      </c>
      <c r="AX486" s="13" t="s">
        <v>75</v>
      </c>
      <c r="AY486" s="242" t="s">
        <v>136</v>
      </c>
    </row>
    <row r="487" s="13" customFormat="1">
      <c r="A487" s="13"/>
      <c r="B487" s="232"/>
      <c r="C487" s="233"/>
      <c r="D487" s="220" t="s">
        <v>201</v>
      </c>
      <c r="E487" s="234" t="s">
        <v>19</v>
      </c>
      <c r="F487" s="235" t="s">
        <v>1258</v>
      </c>
      <c r="G487" s="233"/>
      <c r="H487" s="236">
        <v>1.395</v>
      </c>
      <c r="I487" s="237"/>
      <c r="J487" s="233"/>
      <c r="K487" s="233"/>
      <c r="L487" s="238"/>
      <c r="M487" s="239"/>
      <c r="N487" s="240"/>
      <c r="O487" s="240"/>
      <c r="P487" s="240"/>
      <c r="Q487" s="240"/>
      <c r="R487" s="240"/>
      <c r="S487" s="240"/>
      <c r="T487" s="24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2" t="s">
        <v>201</v>
      </c>
      <c r="AU487" s="242" t="s">
        <v>85</v>
      </c>
      <c r="AV487" s="13" t="s">
        <v>85</v>
      </c>
      <c r="AW487" s="13" t="s">
        <v>35</v>
      </c>
      <c r="AX487" s="13" t="s">
        <v>75</v>
      </c>
      <c r="AY487" s="242" t="s">
        <v>136</v>
      </c>
    </row>
    <row r="488" s="15" customFormat="1">
      <c r="A488" s="15"/>
      <c r="B488" s="254"/>
      <c r="C488" s="255"/>
      <c r="D488" s="220" t="s">
        <v>201</v>
      </c>
      <c r="E488" s="256" t="s">
        <v>19</v>
      </c>
      <c r="F488" s="257" t="s">
        <v>1197</v>
      </c>
      <c r="G488" s="255"/>
      <c r="H488" s="256" t="s">
        <v>19</v>
      </c>
      <c r="I488" s="258"/>
      <c r="J488" s="255"/>
      <c r="K488" s="255"/>
      <c r="L488" s="259"/>
      <c r="M488" s="260"/>
      <c r="N488" s="261"/>
      <c r="O488" s="261"/>
      <c r="P488" s="261"/>
      <c r="Q488" s="261"/>
      <c r="R488" s="261"/>
      <c r="S488" s="261"/>
      <c r="T488" s="262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3" t="s">
        <v>201</v>
      </c>
      <c r="AU488" s="263" t="s">
        <v>85</v>
      </c>
      <c r="AV488" s="15" t="s">
        <v>83</v>
      </c>
      <c r="AW488" s="15" t="s">
        <v>35</v>
      </c>
      <c r="AX488" s="15" t="s">
        <v>75</v>
      </c>
      <c r="AY488" s="263" t="s">
        <v>136</v>
      </c>
    </row>
    <row r="489" s="13" customFormat="1">
      <c r="A489" s="13"/>
      <c r="B489" s="232"/>
      <c r="C489" s="233"/>
      <c r="D489" s="220" t="s">
        <v>201</v>
      </c>
      <c r="E489" s="234" t="s">
        <v>19</v>
      </c>
      <c r="F489" s="235" t="s">
        <v>1257</v>
      </c>
      <c r="G489" s="233"/>
      <c r="H489" s="236">
        <v>2.2469999999999999</v>
      </c>
      <c r="I489" s="237"/>
      <c r="J489" s="233"/>
      <c r="K489" s="233"/>
      <c r="L489" s="238"/>
      <c r="M489" s="239"/>
      <c r="N489" s="240"/>
      <c r="O489" s="240"/>
      <c r="P489" s="240"/>
      <c r="Q489" s="240"/>
      <c r="R489" s="240"/>
      <c r="S489" s="240"/>
      <c r="T489" s="24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2" t="s">
        <v>201</v>
      </c>
      <c r="AU489" s="242" t="s">
        <v>85</v>
      </c>
      <c r="AV489" s="13" t="s">
        <v>85</v>
      </c>
      <c r="AW489" s="13" t="s">
        <v>35</v>
      </c>
      <c r="AX489" s="13" t="s">
        <v>75</v>
      </c>
      <c r="AY489" s="242" t="s">
        <v>136</v>
      </c>
    </row>
    <row r="490" s="13" customFormat="1">
      <c r="A490" s="13"/>
      <c r="B490" s="232"/>
      <c r="C490" s="233"/>
      <c r="D490" s="220" t="s">
        <v>201</v>
      </c>
      <c r="E490" s="234" t="s">
        <v>19</v>
      </c>
      <c r="F490" s="235" t="s">
        <v>1258</v>
      </c>
      <c r="G490" s="233"/>
      <c r="H490" s="236">
        <v>1.395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2" t="s">
        <v>201</v>
      </c>
      <c r="AU490" s="242" t="s">
        <v>85</v>
      </c>
      <c r="AV490" s="13" t="s">
        <v>85</v>
      </c>
      <c r="AW490" s="13" t="s">
        <v>35</v>
      </c>
      <c r="AX490" s="13" t="s">
        <v>75</v>
      </c>
      <c r="AY490" s="242" t="s">
        <v>136</v>
      </c>
    </row>
    <row r="491" s="14" customFormat="1">
      <c r="A491" s="14"/>
      <c r="B491" s="243"/>
      <c r="C491" s="244"/>
      <c r="D491" s="220" t="s">
        <v>201</v>
      </c>
      <c r="E491" s="245" t="s">
        <v>19</v>
      </c>
      <c r="F491" s="246" t="s">
        <v>205</v>
      </c>
      <c r="G491" s="244"/>
      <c r="H491" s="247">
        <v>10.925999999999998</v>
      </c>
      <c r="I491" s="248"/>
      <c r="J491" s="244"/>
      <c r="K491" s="244"/>
      <c r="L491" s="249"/>
      <c r="M491" s="250"/>
      <c r="N491" s="251"/>
      <c r="O491" s="251"/>
      <c r="P491" s="251"/>
      <c r="Q491" s="251"/>
      <c r="R491" s="251"/>
      <c r="S491" s="251"/>
      <c r="T491" s="252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3" t="s">
        <v>201</v>
      </c>
      <c r="AU491" s="253" t="s">
        <v>85</v>
      </c>
      <c r="AV491" s="14" t="s">
        <v>163</v>
      </c>
      <c r="AW491" s="14" t="s">
        <v>35</v>
      </c>
      <c r="AX491" s="14" t="s">
        <v>83</v>
      </c>
      <c r="AY491" s="253" t="s">
        <v>136</v>
      </c>
    </row>
    <row r="492" s="2" customFormat="1" ht="24.15" customHeight="1">
      <c r="A492" s="41"/>
      <c r="B492" s="42"/>
      <c r="C492" s="207" t="s">
        <v>554</v>
      </c>
      <c r="D492" s="207" t="s">
        <v>139</v>
      </c>
      <c r="E492" s="208" t="s">
        <v>1366</v>
      </c>
      <c r="F492" s="209" t="s">
        <v>1367</v>
      </c>
      <c r="G492" s="210" t="s">
        <v>222</v>
      </c>
      <c r="H492" s="211">
        <v>17.113</v>
      </c>
      <c r="I492" s="212"/>
      <c r="J492" s="213">
        <f>ROUND(I492*H492,2)</f>
        <v>0</v>
      </c>
      <c r="K492" s="209" t="s">
        <v>197</v>
      </c>
      <c r="L492" s="47"/>
      <c r="M492" s="214" t="s">
        <v>19</v>
      </c>
      <c r="N492" s="215" t="s">
        <v>46</v>
      </c>
      <c r="O492" s="87"/>
      <c r="P492" s="216">
        <f>O492*H492</f>
        <v>0</v>
      </c>
      <c r="Q492" s="216">
        <v>0</v>
      </c>
      <c r="R492" s="216">
        <f>Q492*H492</f>
        <v>0</v>
      </c>
      <c r="S492" s="216">
        <v>0.108</v>
      </c>
      <c r="T492" s="217">
        <f>S492*H492</f>
        <v>1.848204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18" t="s">
        <v>163</v>
      </c>
      <c r="AT492" s="218" t="s">
        <v>139</v>
      </c>
      <c r="AU492" s="218" t="s">
        <v>85</v>
      </c>
      <c r="AY492" s="20" t="s">
        <v>136</v>
      </c>
      <c r="BE492" s="219">
        <f>IF(N492="základní",J492,0)</f>
        <v>0</v>
      </c>
      <c r="BF492" s="219">
        <f>IF(N492="snížená",J492,0)</f>
        <v>0</v>
      </c>
      <c r="BG492" s="219">
        <f>IF(N492="zákl. přenesená",J492,0)</f>
        <v>0</v>
      </c>
      <c r="BH492" s="219">
        <f>IF(N492="sníž. přenesená",J492,0)</f>
        <v>0</v>
      </c>
      <c r="BI492" s="219">
        <f>IF(N492="nulová",J492,0)</f>
        <v>0</v>
      </c>
      <c r="BJ492" s="20" t="s">
        <v>83</v>
      </c>
      <c r="BK492" s="219">
        <f>ROUND(I492*H492,2)</f>
        <v>0</v>
      </c>
      <c r="BL492" s="20" t="s">
        <v>163</v>
      </c>
      <c r="BM492" s="218" t="s">
        <v>1368</v>
      </c>
    </row>
    <row r="493" s="2" customFormat="1">
      <c r="A493" s="41"/>
      <c r="B493" s="42"/>
      <c r="C493" s="43"/>
      <c r="D493" s="220" t="s">
        <v>145</v>
      </c>
      <c r="E493" s="43"/>
      <c r="F493" s="221" t="s">
        <v>1369</v>
      </c>
      <c r="G493" s="43"/>
      <c r="H493" s="43"/>
      <c r="I493" s="222"/>
      <c r="J493" s="43"/>
      <c r="K493" s="43"/>
      <c r="L493" s="47"/>
      <c r="M493" s="223"/>
      <c r="N493" s="224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145</v>
      </c>
      <c r="AU493" s="20" t="s">
        <v>85</v>
      </c>
    </row>
    <row r="494" s="2" customFormat="1">
      <c r="A494" s="41"/>
      <c r="B494" s="42"/>
      <c r="C494" s="43"/>
      <c r="D494" s="225" t="s">
        <v>146</v>
      </c>
      <c r="E494" s="43"/>
      <c r="F494" s="226" t="s">
        <v>1370</v>
      </c>
      <c r="G494" s="43"/>
      <c r="H494" s="43"/>
      <c r="I494" s="222"/>
      <c r="J494" s="43"/>
      <c r="K494" s="43"/>
      <c r="L494" s="47"/>
      <c r="M494" s="223"/>
      <c r="N494" s="224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146</v>
      </c>
      <c r="AU494" s="20" t="s">
        <v>85</v>
      </c>
    </row>
    <row r="495" s="15" customFormat="1">
      <c r="A495" s="15"/>
      <c r="B495" s="254"/>
      <c r="C495" s="255"/>
      <c r="D495" s="220" t="s">
        <v>201</v>
      </c>
      <c r="E495" s="256" t="s">
        <v>19</v>
      </c>
      <c r="F495" s="257" t="s">
        <v>1371</v>
      </c>
      <c r="G495" s="255"/>
      <c r="H495" s="256" t="s">
        <v>19</v>
      </c>
      <c r="I495" s="258"/>
      <c r="J495" s="255"/>
      <c r="K495" s="255"/>
      <c r="L495" s="259"/>
      <c r="M495" s="260"/>
      <c r="N495" s="261"/>
      <c r="O495" s="261"/>
      <c r="P495" s="261"/>
      <c r="Q495" s="261"/>
      <c r="R495" s="261"/>
      <c r="S495" s="261"/>
      <c r="T495" s="262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3" t="s">
        <v>201</v>
      </c>
      <c r="AU495" s="263" t="s">
        <v>85</v>
      </c>
      <c r="AV495" s="15" t="s">
        <v>83</v>
      </c>
      <c r="AW495" s="15" t="s">
        <v>35</v>
      </c>
      <c r="AX495" s="15" t="s">
        <v>75</v>
      </c>
      <c r="AY495" s="263" t="s">
        <v>136</v>
      </c>
    </row>
    <row r="496" s="13" customFormat="1">
      <c r="A496" s="13"/>
      <c r="B496" s="232"/>
      <c r="C496" s="233"/>
      <c r="D496" s="220" t="s">
        <v>201</v>
      </c>
      <c r="E496" s="234" t="s">
        <v>19</v>
      </c>
      <c r="F496" s="235" t="s">
        <v>1372</v>
      </c>
      <c r="G496" s="233"/>
      <c r="H496" s="236">
        <v>17.113</v>
      </c>
      <c r="I496" s="237"/>
      <c r="J496" s="233"/>
      <c r="K496" s="233"/>
      <c r="L496" s="238"/>
      <c r="M496" s="239"/>
      <c r="N496" s="240"/>
      <c r="O496" s="240"/>
      <c r="P496" s="240"/>
      <c r="Q496" s="240"/>
      <c r="R496" s="240"/>
      <c r="S496" s="240"/>
      <c r="T496" s="24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2" t="s">
        <v>201</v>
      </c>
      <c r="AU496" s="242" t="s">
        <v>85</v>
      </c>
      <c r="AV496" s="13" t="s">
        <v>85</v>
      </c>
      <c r="AW496" s="13" t="s">
        <v>35</v>
      </c>
      <c r="AX496" s="13" t="s">
        <v>83</v>
      </c>
      <c r="AY496" s="242" t="s">
        <v>136</v>
      </c>
    </row>
    <row r="497" s="2" customFormat="1" ht="24.15" customHeight="1">
      <c r="A497" s="41"/>
      <c r="B497" s="42"/>
      <c r="C497" s="207" t="s">
        <v>561</v>
      </c>
      <c r="D497" s="207" t="s">
        <v>139</v>
      </c>
      <c r="E497" s="208" t="s">
        <v>1373</v>
      </c>
      <c r="F497" s="209" t="s">
        <v>1374</v>
      </c>
      <c r="G497" s="210" t="s">
        <v>222</v>
      </c>
      <c r="H497" s="211">
        <v>8.2219999999999995</v>
      </c>
      <c r="I497" s="212"/>
      <c r="J497" s="213">
        <f>ROUND(I497*H497,2)</f>
        <v>0</v>
      </c>
      <c r="K497" s="209" t="s">
        <v>197</v>
      </c>
      <c r="L497" s="47"/>
      <c r="M497" s="214" t="s">
        <v>19</v>
      </c>
      <c r="N497" s="215" t="s">
        <v>46</v>
      </c>
      <c r="O497" s="87"/>
      <c r="P497" s="216">
        <f>O497*H497</f>
        <v>0</v>
      </c>
      <c r="Q497" s="216">
        <v>0</v>
      </c>
      <c r="R497" s="216">
        <f>Q497*H497</f>
        <v>0</v>
      </c>
      <c r="S497" s="216">
        <v>0.17999999999999999</v>
      </c>
      <c r="T497" s="217">
        <f>S497*H497</f>
        <v>1.4799599999999999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8" t="s">
        <v>163</v>
      </c>
      <c r="AT497" s="218" t="s">
        <v>139</v>
      </c>
      <c r="AU497" s="218" t="s">
        <v>85</v>
      </c>
      <c r="AY497" s="20" t="s">
        <v>136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20" t="s">
        <v>83</v>
      </c>
      <c r="BK497" s="219">
        <f>ROUND(I497*H497,2)</f>
        <v>0</v>
      </c>
      <c r="BL497" s="20" t="s">
        <v>163</v>
      </c>
      <c r="BM497" s="218" t="s">
        <v>1375</v>
      </c>
    </row>
    <row r="498" s="2" customFormat="1">
      <c r="A498" s="41"/>
      <c r="B498" s="42"/>
      <c r="C498" s="43"/>
      <c r="D498" s="220" t="s">
        <v>145</v>
      </c>
      <c r="E498" s="43"/>
      <c r="F498" s="221" t="s">
        <v>1374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145</v>
      </c>
      <c r="AU498" s="20" t="s">
        <v>85</v>
      </c>
    </row>
    <row r="499" s="2" customFormat="1">
      <c r="A499" s="41"/>
      <c r="B499" s="42"/>
      <c r="C499" s="43"/>
      <c r="D499" s="225" t="s">
        <v>146</v>
      </c>
      <c r="E499" s="43"/>
      <c r="F499" s="226" t="s">
        <v>1376</v>
      </c>
      <c r="G499" s="43"/>
      <c r="H499" s="43"/>
      <c r="I499" s="222"/>
      <c r="J499" s="43"/>
      <c r="K499" s="43"/>
      <c r="L499" s="47"/>
      <c r="M499" s="223"/>
      <c r="N499" s="224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146</v>
      </c>
      <c r="AU499" s="20" t="s">
        <v>85</v>
      </c>
    </row>
    <row r="500" s="15" customFormat="1">
      <c r="A500" s="15"/>
      <c r="B500" s="254"/>
      <c r="C500" s="255"/>
      <c r="D500" s="220" t="s">
        <v>201</v>
      </c>
      <c r="E500" s="256" t="s">
        <v>19</v>
      </c>
      <c r="F500" s="257" t="s">
        <v>1377</v>
      </c>
      <c r="G500" s="255"/>
      <c r="H500" s="256" t="s">
        <v>19</v>
      </c>
      <c r="I500" s="258"/>
      <c r="J500" s="255"/>
      <c r="K500" s="255"/>
      <c r="L500" s="259"/>
      <c r="M500" s="260"/>
      <c r="N500" s="261"/>
      <c r="O500" s="261"/>
      <c r="P500" s="261"/>
      <c r="Q500" s="261"/>
      <c r="R500" s="261"/>
      <c r="S500" s="261"/>
      <c r="T500" s="262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3" t="s">
        <v>201</v>
      </c>
      <c r="AU500" s="263" t="s">
        <v>85</v>
      </c>
      <c r="AV500" s="15" t="s">
        <v>83</v>
      </c>
      <c r="AW500" s="15" t="s">
        <v>35</v>
      </c>
      <c r="AX500" s="15" t="s">
        <v>75</v>
      </c>
      <c r="AY500" s="263" t="s">
        <v>136</v>
      </c>
    </row>
    <row r="501" s="13" customFormat="1">
      <c r="A501" s="13"/>
      <c r="B501" s="232"/>
      <c r="C501" s="233"/>
      <c r="D501" s="220" t="s">
        <v>201</v>
      </c>
      <c r="E501" s="234" t="s">
        <v>19</v>
      </c>
      <c r="F501" s="235" t="s">
        <v>1378</v>
      </c>
      <c r="G501" s="233"/>
      <c r="H501" s="236">
        <v>8.2219999999999995</v>
      </c>
      <c r="I501" s="237"/>
      <c r="J501" s="233"/>
      <c r="K501" s="233"/>
      <c r="L501" s="238"/>
      <c r="M501" s="239"/>
      <c r="N501" s="240"/>
      <c r="O501" s="240"/>
      <c r="P501" s="240"/>
      <c r="Q501" s="240"/>
      <c r="R501" s="240"/>
      <c r="S501" s="240"/>
      <c r="T501" s="24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2" t="s">
        <v>201</v>
      </c>
      <c r="AU501" s="242" t="s">
        <v>85</v>
      </c>
      <c r="AV501" s="13" t="s">
        <v>85</v>
      </c>
      <c r="AW501" s="13" t="s">
        <v>35</v>
      </c>
      <c r="AX501" s="13" t="s">
        <v>83</v>
      </c>
      <c r="AY501" s="242" t="s">
        <v>136</v>
      </c>
    </row>
    <row r="502" s="2" customFormat="1" ht="24.15" customHeight="1">
      <c r="A502" s="41"/>
      <c r="B502" s="42"/>
      <c r="C502" s="207" t="s">
        <v>569</v>
      </c>
      <c r="D502" s="207" t="s">
        <v>139</v>
      </c>
      <c r="E502" s="208" t="s">
        <v>1379</v>
      </c>
      <c r="F502" s="209" t="s">
        <v>1380</v>
      </c>
      <c r="G502" s="210" t="s">
        <v>222</v>
      </c>
      <c r="H502" s="211">
        <v>1.0800000000000001</v>
      </c>
      <c r="I502" s="212"/>
      <c r="J502" s="213">
        <f>ROUND(I502*H502,2)</f>
        <v>0</v>
      </c>
      <c r="K502" s="209" t="s">
        <v>197</v>
      </c>
      <c r="L502" s="47"/>
      <c r="M502" s="214" t="s">
        <v>19</v>
      </c>
      <c r="N502" s="215" t="s">
        <v>46</v>
      </c>
      <c r="O502" s="87"/>
      <c r="P502" s="216">
        <f>O502*H502</f>
        <v>0</v>
      </c>
      <c r="Q502" s="216">
        <v>0</v>
      </c>
      <c r="R502" s="216">
        <f>Q502*H502</f>
        <v>0</v>
      </c>
      <c r="S502" s="216">
        <v>0.072999999999999995</v>
      </c>
      <c r="T502" s="217">
        <f>S502*H502</f>
        <v>0.078839999999999993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163</v>
      </c>
      <c r="AT502" s="218" t="s">
        <v>139</v>
      </c>
      <c r="AU502" s="218" t="s">
        <v>85</v>
      </c>
      <c r="AY502" s="20" t="s">
        <v>136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83</v>
      </c>
      <c r="BK502" s="219">
        <f>ROUND(I502*H502,2)</f>
        <v>0</v>
      </c>
      <c r="BL502" s="20" t="s">
        <v>163</v>
      </c>
      <c r="BM502" s="218" t="s">
        <v>1381</v>
      </c>
    </row>
    <row r="503" s="2" customFormat="1">
      <c r="A503" s="41"/>
      <c r="B503" s="42"/>
      <c r="C503" s="43"/>
      <c r="D503" s="220" t="s">
        <v>145</v>
      </c>
      <c r="E503" s="43"/>
      <c r="F503" s="221" t="s">
        <v>1382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145</v>
      </c>
      <c r="AU503" s="20" t="s">
        <v>85</v>
      </c>
    </row>
    <row r="504" s="2" customFormat="1">
      <c r="A504" s="41"/>
      <c r="B504" s="42"/>
      <c r="C504" s="43"/>
      <c r="D504" s="225" t="s">
        <v>146</v>
      </c>
      <c r="E504" s="43"/>
      <c r="F504" s="226" t="s">
        <v>1383</v>
      </c>
      <c r="G504" s="43"/>
      <c r="H504" s="43"/>
      <c r="I504" s="222"/>
      <c r="J504" s="43"/>
      <c r="K504" s="43"/>
      <c r="L504" s="47"/>
      <c r="M504" s="223"/>
      <c r="N504" s="224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146</v>
      </c>
      <c r="AU504" s="20" t="s">
        <v>85</v>
      </c>
    </row>
    <row r="505" s="15" customFormat="1">
      <c r="A505" s="15"/>
      <c r="B505" s="254"/>
      <c r="C505" s="255"/>
      <c r="D505" s="220" t="s">
        <v>201</v>
      </c>
      <c r="E505" s="256" t="s">
        <v>19</v>
      </c>
      <c r="F505" s="257" t="s">
        <v>1384</v>
      </c>
      <c r="G505" s="255"/>
      <c r="H505" s="256" t="s">
        <v>19</v>
      </c>
      <c r="I505" s="258"/>
      <c r="J505" s="255"/>
      <c r="K505" s="255"/>
      <c r="L505" s="259"/>
      <c r="M505" s="260"/>
      <c r="N505" s="261"/>
      <c r="O505" s="261"/>
      <c r="P505" s="261"/>
      <c r="Q505" s="261"/>
      <c r="R505" s="261"/>
      <c r="S505" s="261"/>
      <c r="T505" s="262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3" t="s">
        <v>201</v>
      </c>
      <c r="AU505" s="263" t="s">
        <v>85</v>
      </c>
      <c r="AV505" s="15" t="s">
        <v>83</v>
      </c>
      <c r="AW505" s="15" t="s">
        <v>35</v>
      </c>
      <c r="AX505" s="15" t="s">
        <v>75</v>
      </c>
      <c r="AY505" s="263" t="s">
        <v>136</v>
      </c>
    </row>
    <row r="506" s="13" customFormat="1">
      <c r="A506" s="13"/>
      <c r="B506" s="232"/>
      <c r="C506" s="233"/>
      <c r="D506" s="220" t="s">
        <v>201</v>
      </c>
      <c r="E506" s="234" t="s">
        <v>19</v>
      </c>
      <c r="F506" s="235" t="s">
        <v>1385</v>
      </c>
      <c r="G506" s="233"/>
      <c r="H506" s="236">
        <v>1.0800000000000001</v>
      </c>
      <c r="I506" s="237"/>
      <c r="J506" s="233"/>
      <c r="K506" s="233"/>
      <c r="L506" s="238"/>
      <c r="M506" s="239"/>
      <c r="N506" s="240"/>
      <c r="O506" s="240"/>
      <c r="P506" s="240"/>
      <c r="Q506" s="240"/>
      <c r="R506" s="240"/>
      <c r="S506" s="240"/>
      <c r="T506" s="24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2" t="s">
        <v>201</v>
      </c>
      <c r="AU506" s="242" t="s">
        <v>85</v>
      </c>
      <c r="AV506" s="13" t="s">
        <v>85</v>
      </c>
      <c r="AW506" s="13" t="s">
        <v>35</v>
      </c>
      <c r="AX506" s="13" t="s">
        <v>83</v>
      </c>
      <c r="AY506" s="242" t="s">
        <v>136</v>
      </c>
    </row>
    <row r="507" s="2" customFormat="1" ht="21.75" customHeight="1">
      <c r="A507" s="41"/>
      <c r="B507" s="42"/>
      <c r="C507" s="207" t="s">
        <v>577</v>
      </c>
      <c r="D507" s="207" t="s">
        <v>139</v>
      </c>
      <c r="E507" s="208" t="s">
        <v>1386</v>
      </c>
      <c r="F507" s="209" t="s">
        <v>1387</v>
      </c>
      <c r="G507" s="210" t="s">
        <v>222</v>
      </c>
      <c r="H507" s="211">
        <v>1.9350000000000001</v>
      </c>
      <c r="I507" s="212"/>
      <c r="J507" s="213">
        <f>ROUND(I507*H507,2)</f>
        <v>0</v>
      </c>
      <c r="K507" s="209" t="s">
        <v>197</v>
      </c>
      <c r="L507" s="47"/>
      <c r="M507" s="214" t="s">
        <v>19</v>
      </c>
      <c r="N507" s="215" t="s">
        <v>46</v>
      </c>
      <c r="O507" s="87"/>
      <c r="P507" s="216">
        <f>O507*H507</f>
        <v>0</v>
      </c>
      <c r="Q507" s="216">
        <v>0</v>
      </c>
      <c r="R507" s="216">
        <f>Q507*H507</f>
        <v>0</v>
      </c>
      <c r="S507" s="216">
        <v>0.083000000000000004</v>
      </c>
      <c r="T507" s="217">
        <f>S507*H507</f>
        <v>0.16060500000000003</v>
      </c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R507" s="218" t="s">
        <v>163</v>
      </c>
      <c r="AT507" s="218" t="s">
        <v>139</v>
      </c>
      <c r="AU507" s="218" t="s">
        <v>85</v>
      </c>
      <c r="AY507" s="20" t="s">
        <v>136</v>
      </c>
      <c r="BE507" s="219">
        <f>IF(N507="základní",J507,0)</f>
        <v>0</v>
      </c>
      <c r="BF507" s="219">
        <f>IF(N507="snížená",J507,0)</f>
        <v>0</v>
      </c>
      <c r="BG507" s="219">
        <f>IF(N507="zákl. přenesená",J507,0)</f>
        <v>0</v>
      </c>
      <c r="BH507" s="219">
        <f>IF(N507="sníž. přenesená",J507,0)</f>
        <v>0</v>
      </c>
      <c r="BI507" s="219">
        <f>IF(N507="nulová",J507,0)</f>
        <v>0</v>
      </c>
      <c r="BJ507" s="20" t="s">
        <v>83</v>
      </c>
      <c r="BK507" s="219">
        <f>ROUND(I507*H507,2)</f>
        <v>0</v>
      </c>
      <c r="BL507" s="20" t="s">
        <v>163</v>
      </c>
      <c r="BM507" s="218" t="s">
        <v>1388</v>
      </c>
    </row>
    <row r="508" s="2" customFormat="1">
      <c r="A508" s="41"/>
      <c r="B508" s="42"/>
      <c r="C508" s="43"/>
      <c r="D508" s="220" t="s">
        <v>145</v>
      </c>
      <c r="E508" s="43"/>
      <c r="F508" s="221" t="s">
        <v>1389</v>
      </c>
      <c r="G508" s="43"/>
      <c r="H508" s="43"/>
      <c r="I508" s="222"/>
      <c r="J508" s="43"/>
      <c r="K508" s="43"/>
      <c r="L508" s="47"/>
      <c r="M508" s="223"/>
      <c r="N508" s="224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0" t="s">
        <v>145</v>
      </c>
      <c r="AU508" s="20" t="s">
        <v>85</v>
      </c>
    </row>
    <row r="509" s="2" customFormat="1">
      <c r="A509" s="41"/>
      <c r="B509" s="42"/>
      <c r="C509" s="43"/>
      <c r="D509" s="225" t="s">
        <v>146</v>
      </c>
      <c r="E509" s="43"/>
      <c r="F509" s="226" t="s">
        <v>1390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146</v>
      </c>
      <c r="AU509" s="20" t="s">
        <v>85</v>
      </c>
    </row>
    <row r="510" s="15" customFormat="1">
      <c r="A510" s="15"/>
      <c r="B510" s="254"/>
      <c r="C510" s="255"/>
      <c r="D510" s="220" t="s">
        <v>201</v>
      </c>
      <c r="E510" s="256" t="s">
        <v>19</v>
      </c>
      <c r="F510" s="257" t="s">
        <v>1391</v>
      </c>
      <c r="G510" s="255"/>
      <c r="H510" s="256" t="s">
        <v>19</v>
      </c>
      <c r="I510" s="258"/>
      <c r="J510" s="255"/>
      <c r="K510" s="255"/>
      <c r="L510" s="259"/>
      <c r="M510" s="260"/>
      <c r="N510" s="261"/>
      <c r="O510" s="261"/>
      <c r="P510" s="261"/>
      <c r="Q510" s="261"/>
      <c r="R510" s="261"/>
      <c r="S510" s="261"/>
      <c r="T510" s="262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63" t="s">
        <v>201</v>
      </c>
      <c r="AU510" s="263" t="s">
        <v>85</v>
      </c>
      <c r="AV510" s="15" t="s">
        <v>83</v>
      </c>
      <c r="AW510" s="15" t="s">
        <v>35</v>
      </c>
      <c r="AX510" s="15" t="s">
        <v>75</v>
      </c>
      <c r="AY510" s="263" t="s">
        <v>136</v>
      </c>
    </row>
    <row r="511" s="13" customFormat="1">
      <c r="A511" s="13"/>
      <c r="B511" s="232"/>
      <c r="C511" s="233"/>
      <c r="D511" s="220" t="s">
        <v>201</v>
      </c>
      <c r="E511" s="234" t="s">
        <v>19</v>
      </c>
      <c r="F511" s="235" t="s">
        <v>1392</v>
      </c>
      <c r="G511" s="233"/>
      <c r="H511" s="236">
        <v>1.9350000000000001</v>
      </c>
      <c r="I511" s="237"/>
      <c r="J511" s="233"/>
      <c r="K511" s="233"/>
      <c r="L511" s="238"/>
      <c r="M511" s="239"/>
      <c r="N511" s="240"/>
      <c r="O511" s="240"/>
      <c r="P511" s="240"/>
      <c r="Q511" s="240"/>
      <c r="R511" s="240"/>
      <c r="S511" s="240"/>
      <c r="T511" s="24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2" t="s">
        <v>201</v>
      </c>
      <c r="AU511" s="242" t="s">
        <v>85</v>
      </c>
      <c r="AV511" s="13" t="s">
        <v>85</v>
      </c>
      <c r="AW511" s="13" t="s">
        <v>35</v>
      </c>
      <c r="AX511" s="13" t="s">
        <v>83</v>
      </c>
      <c r="AY511" s="242" t="s">
        <v>136</v>
      </c>
    </row>
    <row r="512" s="2" customFormat="1" ht="24.15" customHeight="1">
      <c r="A512" s="41"/>
      <c r="B512" s="42"/>
      <c r="C512" s="207" t="s">
        <v>585</v>
      </c>
      <c r="D512" s="207" t="s">
        <v>139</v>
      </c>
      <c r="E512" s="208" t="s">
        <v>1393</v>
      </c>
      <c r="F512" s="209" t="s">
        <v>1394</v>
      </c>
      <c r="G512" s="210" t="s">
        <v>196</v>
      </c>
      <c r="H512" s="211">
        <v>7.3559999999999999</v>
      </c>
      <c r="I512" s="212"/>
      <c r="J512" s="213">
        <f>ROUND(I512*H512,2)</f>
        <v>0</v>
      </c>
      <c r="K512" s="209" t="s">
        <v>197</v>
      </c>
      <c r="L512" s="47"/>
      <c r="M512" s="214" t="s">
        <v>19</v>
      </c>
      <c r="N512" s="215" t="s">
        <v>46</v>
      </c>
      <c r="O512" s="87"/>
      <c r="P512" s="216">
        <f>O512*H512</f>
        <v>0</v>
      </c>
      <c r="Q512" s="216">
        <v>0</v>
      </c>
      <c r="R512" s="216">
        <f>Q512*H512</f>
        <v>0</v>
      </c>
      <c r="S512" s="216">
        <v>1.8</v>
      </c>
      <c r="T512" s="217">
        <f>S512*H512</f>
        <v>13.2408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18" t="s">
        <v>163</v>
      </c>
      <c r="AT512" s="218" t="s">
        <v>139</v>
      </c>
      <c r="AU512" s="218" t="s">
        <v>85</v>
      </c>
      <c r="AY512" s="20" t="s">
        <v>136</v>
      </c>
      <c r="BE512" s="219">
        <f>IF(N512="základní",J512,0)</f>
        <v>0</v>
      </c>
      <c r="BF512" s="219">
        <f>IF(N512="snížená",J512,0)</f>
        <v>0</v>
      </c>
      <c r="BG512" s="219">
        <f>IF(N512="zákl. přenesená",J512,0)</f>
        <v>0</v>
      </c>
      <c r="BH512" s="219">
        <f>IF(N512="sníž. přenesená",J512,0)</f>
        <v>0</v>
      </c>
      <c r="BI512" s="219">
        <f>IF(N512="nulová",J512,0)</f>
        <v>0</v>
      </c>
      <c r="BJ512" s="20" t="s">
        <v>83</v>
      </c>
      <c r="BK512" s="219">
        <f>ROUND(I512*H512,2)</f>
        <v>0</v>
      </c>
      <c r="BL512" s="20" t="s">
        <v>163</v>
      </c>
      <c r="BM512" s="218" t="s">
        <v>1395</v>
      </c>
    </row>
    <row r="513" s="2" customFormat="1">
      <c r="A513" s="41"/>
      <c r="B513" s="42"/>
      <c r="C513" s="43"/>
      <c r="D513" s="220" t="s">
        <v>145</v>
      </c>
      <c r="E513" s="43"/>
      <c r="F513" s="221" t="s">
        <v>1396</v>
      </c>
      <c r="G513" s="43"/>
      <c r="H513" s="43"/>
      <c r="I513" s="222"/>
      <c r="J513" s="43"/>
      <c r="K513" s="43"/>
      <c r="L513" s="47"/>
      <c r="M513" s="223"/>
      <c r="N513" s="224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145</v>
      </c>
      <c r="AU513" s="20" t="s">
        <v>85</v>
      </c>
    </row>
    <row r="514" s="2" customFormat="1">
      <c r="A514" s="41"/>
      <c r="B514" s="42"/>
      <c r="C514" s="43"/>
      <c r="D514" s="225" t="s">
        <v>146</v>
      </c>
      <c r="E514" s="43"/>
      <c r="F514" s="226" t="s">
        <v>1397</v>
      </c>
      <c r="G514" s="43"/>
      <c r="H514" s="43"/>
      <c r="I514" s="222"/>
      <c r="J514" s="43"/>
      <c r="K514" s="43"/>
      <c r="L514" s="47"/>
      <c r="M514" s="223"/>
      <c r="N514" s="224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146</v>
      </c>
      <c r="AU514" s="20" t="s">
        <v>85</v>
      </c>
    </row>
    <row r="515" s="15" customFormat="1">
      <c r="A515" s="15"/>
      <c r="B515" s="254"/>
      <c r="C515" s="255"/>
      <c r="D515" s="220" t="s">
        <v>201</v>
      </c>
      <c r="E515" s="256" t="s">
        <v>19</v>
      </c>
      <c r="F515" s="257" t="s">
        <v>1194</v>
      </c>
      <c r="G515" s="255"/>
      <c r="H515" s="256" t="s">
        <v>19</v>
      </c>
      <c r="I515" s="258"/>
      <c r="J515" s="255"/>
      <c r="K515" s="255"/>
      <c r="L515" s="259"/>
      <c r="M515" s="260"/>
      <c r="N515" s="261"/>
      <c r="O515" s="261"/>
      <c r="P515" s="261"/>
      <c r="Q515" s="261"/>
      <c r="R515" s="261"/>
      <c r="S515" s="261"/>
      <c r="T515" s="262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3" t="s">
        <v>201</v>
      </c>
      <c r="AU515" s="263" t="s">
        <v>85</v>
      </c>
      <c r="AV515" s="15" t="s">
        <v>83</v>
      </c>
      <c r="AW515" s="15" t="s">
        <v>35</v>
      </c>
      <c r="AX515" s="15" t="s">
        <v>75</v>
      </c>
      <c r="AY515" s="263" t="s">
        <v>136</v>
      </c>
    </row>
    <row r="516" s="13" customFormat="1">
      <c r="A516" s="13"/>
      <c r="B516" s="232"/>
      <c r="C516" s="233"/>
      <c r="D516" s="220" t="s">
        <v>201</v>
      </c>
      <c r="E516" s="234" t="s">
        <v>19</v>
      </c>
      <c r="F516" s="235" t="s">
        <v>1398</v>
      </c>
      <c r="G516" s="233"/>
      <c r="H516" s="236">
        <v>1.3380000000000001</v>
      </c>
      <c r="I516" s="237"/>
      <c r="J516" s="233"/>
      <c r="K516" s="233"/>
      <c r="L516" s="238"/>
      <c r="M516" s="239"/>
      <c r="N516" s="240"/>
      <c r="O516" s="240"/>
      <c r="P516" s="240"/>
      <c r="Q516" s="240"/>
      <c r="R516" s="240"/>
      <c r="S516" s="240"/>
      <c r="T516" s="24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2" t="s">
        <v>201</v>
      </c>
      <c r="AU516" s="242" t="s">
        <v>85</v>
      </c>
      <c r="AV516" s="13" t="s">
        <v>85</v>
      </c>
      <c r="AW516" s="13" t="s">
        <v>35</v>
      </c>
      <c r="AX516" s="13" t="s">
        <v>75</v>
      </c>
      <c r="AY516" s="242" t="s">
        <v>136</v>
      </c>
    </row>
    <row r="517" s="13" customFormat="1">
      <c r="A517" s="13"/>
      <c r="B517" s="232"/>
      <c r="C517" s="233"/>
      <c r="D517" s="220" t="s">
        <v>201</v>
      </c>
      <c r="E517" s="234" t="s">
        <v>19</v>
      </c>
      <c r="F517" s="235" t="s">
        <v>1399</v>
      </c>
      <c r="G517" s="233"/>
      <c r="H517" s="236">
        <v>0.64900000000000002</v>
      </c>
      <c r="I517" s="237"/>
      <c r="J517" s="233"/>
      <c r="K517" s="233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201</v>
      </c>
      <c r="AU517" s="242" t="s">
        <v>85</v>
      </c>
      <c r="AV517" s="13" t="s">
        <v>85</v>
      </c>
      <c r="AW517" s="13" t="s">
        <v>35</v>
      </c>
      <c r="AX517" s="13" t="s">
        <v>75</v>
      </c>
      <c r="AY517" s="242" t="s">
        <v>136</v>
      </c>
    </row>
    <row r="518" s="13" customFormat="1">
      <c r="A518" s="13"/>
      <c r="B518" s="232"/>
      <c r="C518" s="233"/>
      <c r="D518" s="220" t="s">
        <v>201</v>
      </c>
      <c r="E518" s="234" t="s">
        <v>19</v>
      </c>
      <c r="F518" s="235" t="s">
        <v>1400</v>
      </c>
      <c r="G518" s="233"/>
      <c r="H518" s="236">
        <v>0.72599999999999998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201</v>
      </c>
      <c r="AU518" s="242" t="s">
        <v>85</v>
      </c>
      <c r="AV518" s="13" t="s">
        <v>85</v>
      </c>
      <c r="AW518" s="13" t="s">
        <v>35</v>
      </c>
      <c r="AX518" s="13" t="s">
        <v>75</v>
      </c>
      <c r="AY518" s="242" t="s">
        <v>136</v>
      </c>
    </row>
    <row r="519" s="15" customFormat="1">
      <c r="A519" s="15"/>
      <c r="B519" s="254"/>
      <c r="C519" s="255"/>
      <c r="D519" s="220" t="s">
        <v>201</v>
      </c>
      <c r="E519" s="256" t="s">
        <v>19</v>
      </c>
      <c r="F519" s="257" t="s">
        <v>1196</v>
      </c>
      <c r="G519" s="255"/>
      <c r="H519" s="256" t="s">
        <v>19</v>
      </c>
      <c r="I519" s="258"/>
      <c r="J519" s="255"/>
      <c r="K519" s="255"/>
      <c r="L519" s="259"/>
      <c r="M519" s="260"/>
      <c r="N519" s="261"/>
      <c r="O519" s="261"/>
      <c r="P519" s="261"/>
      <c r="Q519" s="261"/>
      <c r="R519" s="261"/>
      <c r="S519" s="261"/>
      <c r="T519" s="262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3" t="s">
        <v>201</v>
      </c>
      <c r="AU519" s="263" t="s">
        <v>85</v>
      </c>
      <c r="AV519" s="15" t="s">
        <v>83</v>
      </c>
      <c r="AW519" s="15" t="s">
        <v>35</v>
      </c>
      <c r="AX519" s="15" t="s">
        <v>75</v>
      </c>
      <c r="AY519" s="263" t="s">
        <v>136</v>
      </c>
    </row>
    <row r="520" s="13" customFormat="1">
      <c r="A520" s="13"/>
      <c r="B520" s="232"/>
      <c r="C520" s="233"/>
      <c r="D520" s="220" t="s">
        <v>201</v>
      </c>
      <c r="E520" s="234" t="s">
        <v>19</v>
      </c>
      <c r="F520" s="235" t="s">
        <v>1398</v>
      </c>
      <c r="G520" s="233"/>
      <c r="H520" s="236">
        <v>1.3380000000000001</v>
      </c>
      <c r="I520" s="237"/>
      <c r="J520" s="233"/>
      <c r="K520" s="233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201</v>
      </c>
      <c r="AU520" s="242" t="s">
        <v>85</v>
      </c>
      <c r="AV520" s="13" t="s">
        <v>85</v>
      </c>
      <c r="AW520" s="13" t="s">
        <v>35</v>
      </c>
      <c r="AX520" s="13" t="s">
        <v>75</v>
      </c>
      <c r="AY520" s="242" t="s">
        <v>136</v>
      </c>
    </row>
    <row r="521" s="13" customFormat="1">
      <c r="A521" s="13"/>
      <c r="B521" s="232"/>
      <c r="C521" s="233"/>
      <c r="D521" s="220" t="s">
        <v>201</v>
      </c>
      <c r="E521" s="234" t="s">
        <v>19</v>
      </c>
      <c r="F521" s="235" t="s">
        <v>1399</v>
      </c>
      <c r="G521" s="233"/>
      <c r="H521" s="236">
        <v>0.64900000000000002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201</v>
      </c>
      <c r="AU521" s="242" t="s">
        <v>85</v>
      </c>
      <c r="AV521" s="13" t="s">
        <v>85</v>
      </c>
      <c r="AW521" s="13" t="s">
        <v>35</v>
      </c>
      <c r="AX521" s="13" t="s">
        <v>75</v>
      </c>
      <c r="AY521" s="242" t="s">
        <v>136</v>
      </c>
    </row>
    <row r="522" s="15" customFormat="1">
      <c r="A522" s="15"/>
      <c r="B522" s="254"/>
      <c r="C522" s="255"/>
      <c r="D522" s="220" t="s">
        <v>201</v>
      </c>
      <c r="E522" s="256" t="s">
        <v>19</v>
      </c>
      <c r="F522" s="257" t="s">
        <v>1197</v>
      </c>
      <c r="G522" s="255"/>
      <c r="H522" s="256" t="s">
        <v>19</v>
      </c>
      <c r="I522" s="258"/>
      <c r="J522" s="255"/>
      <c r="K522" s="255"/>
      <c r="L522" s="259"/>
      <c r="M522" s="260"/>
      <c r="N522" s="261"/>
      <c r="O522" s="261"/>
      <c r="P522" s="261"/>
      <c r="Q522" s="261"/>
      <c r="R522" s="261"/>
      <c r="S522" s="261"/>
      <c r="T522" s="262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63" t="s">
        <v>201</v>
      </c>
      <c r="AU522" s="263" t="s">
        <v>85</v>
      </c>
      <c r="AV522" s="15" t="s">
        <v>83</v>
      </c>
      <c r="AW522" s="15" t="s">
        <v>35</v>
      </c>
      <c r="AX522" s="15" t="s">
        <v>75</v>
      </c>
      <c r="AY522" s="263" t="s">
        <v>136</v>
      </c>
    </row>
    <row r="523" s="13" customFormat="1">
      <c r="A523" s="13"/>
      <c r="B523" s="232"/>
      <c r="C523" s="233"/>
      <c r="D523" s="220" t="s">
        <v>201</v>
      </c>
      <c r="E523" s="234" t="s">
        <v>19</v>
      </c>
      <c r="F523" s="235" t="s">
        <v>1398</v>
      </c>
      <c r="G523" s="233"/>
      <c r="H523" s="236">
        <v>1.3380000000000001</v>
      </c>
      <c r="I523" s="237"/>
      <c r="J523" s="233"/>
      <c r="K523" s="233"/>
      <c r="L523" s="238"/>
      <c r="M523" s="239"/>
      <c r="N523" s="240"/>
      <c r="O523" s="240"/>
      <c r="P523" s="240"/>
      <c r="Q523" s="240"/>
      <c r="R523" s="240"/>
      <c r="S523" s="240"/>
      <c r="T523" s="24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2" t="s">
        <v>201</v>
      </c>
      <c r="AU523" s="242" t="s">
        <v>85</v>
      </c>
      <c r="AV523" s="13" t="s">
        <v>85</v>
      </c>
      <c r="AW523" s="13" t="s">
        <v>35</v>
      </c>
      <c r="AX523" s="13" t="s">
        <v>75</v>
      </c>
      <c r="AY523" s="242" t="s">
        <v>136</v>
      </c>
    </row>
    <row r="524" s="13" customFormat="1">
      <c r="A524" s="13"/>
      <c r="B524" s="232"/>
      <c r="C524" s="233"/>
      <c r="D524" s="220" t="s">
        <v>201</v>
      </c>
      <c r="E524" s="234" t="s">
        <v>19</v>
      </c>
      <c r="F524" s="235" t="s">
        <v>1399</v>
      </c>
      <c r="G524" s="233"/>
      <c r="H524" s="236">
        <v>0.64900000000000002</v>
      </c>
      <c r="I524" s="237"/>
      <c r="J524" s="233"/>
      <c r="K524" s="233"/>
      <c r="L524" s="238"/>
      <c r="M524" s="239"/>
      <c r="N524" s="240"/>
      <c r="O524" s="240"/>
      <c r="P524" s="240"/>
      <c r="Q524" s="240"/>
      <c r="R524" s="240"/>
      <c r="S524" s="240"/>
      <c r="T524" s="241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2" t="s">
        <v>201</v>
      </c>
      <c r="AU524" s="242" t="s">
        <v>85</v>
      </c>
      <c r="AV524" s="13" t="s">
        <v>85</v>
      </c>
      <c r="AW524" s="13" t="s">
        <v>35</v>
      </c>
      <c r="AX524" s="13" t="s">
        <v>75</v>
      </c>
      <c r="AY524" s="242" t="s">
        <v>136</v>
      </c>
    </row>
    <row r="525" s="16" customFormat="1">
      <c r="A525" s="16"/>
      <c r="B525" s="274"/>
      <c r="C525" s="275"/>
      <c r="D525" s="220" t="s">
        <v>201</v>
      </c>
      <c r="E525" s="276" t="s">
        <v>19</v>
      </c>
      <c r="F525" s="277" t="s">
        <v>1401</v>
      </c>
      <c r="G525" s="275"/>
      <c r="H525" s="278">
        <v>6.6870000000000003</v>
      </c>
      <c r="I525" s="279"/>
      <c r="J525" s="275"/>
      <c r="K525" s="275"/>
      <c r="L525" s="280"/>
      <c r="M525" s="281"/>
      <c r="N525" s="282"/>
      <c r="O525" s="282"/>
      <c r="P525" s="282"/>
      <c r="Q525" s="282"/>
      <c r="R525" s="282"/>
      <c r="S525" s="282"/>
      <c r="T525" s="283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T525" s="284" t="s">
        <v>201</v>
      </c>
      <c r="AU525" s="284" t="s">
        <v>85</v>
      </c>
      <c r="AV525" s="16" t="s">
        <v>155</v>
      </c>
      <c r="AW525" s="16" t="s">
        <v>35</v>
      </c>
      <c r="AX525" s="16" t="s">
        <v>75</v>
      </c>
      <c r="AY525" s="284" t="s">
        <v>136</v>
      </c>
    </row>
    <row r="526" s="15" customFormat="1">
      <c r="A526" s="15"/>
      <c r="B526" s="254"/>
      <c r="C526" s="255"/>
      <c r="D526" s="220" t="s">
        <v>201</v>
      </c>
      <c r="E526" s="256" t="s">
        <v>19</v>
      </c>
      <c r="F526" s="257" t="s">
        <v>1402</v>
      </c>
      <c r="G526" s="255"/>
      <c r="H526" s="256" t="s">
        <v>19</v>
      </c>
      <c r="I526" s="258"/>
      <c r="J526" s="255"/>
      <c r="K526" s="255"/>
      <c r="L526" s="259"/>
      <c r="M526" s="260"/>
      <c r="N526" s="261"/>
      <c r="O526" s="261"/>
      <c r="P526" s="261"/>
      <c r="Q526" s="261"/>
      <c r="R526" s="261"/>
      <c r="S526" s="261"/>
      <c r="T526" s="262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3" t="s">
        <v>201</v>
      </c>
      <c r="AU526" s="263" t="s">
        <v>85</v>
      </c>
      <c r="AV526" s="15" t="s">
        <v>83</v>
      </c>
      <c r="AW526" s="15" t="s">
        <v>35</v>
      </c>
      <c r="AX526" s="15" t="s">
        <v>75</v>
      </c>
      <c r="AY526" s="263" t="s">
        <v>136</v>
      </c>
    </row>
    <row r="527" s="13" customFormat="1">
      <c r="A527" s="13"/>
      <c r="B527" s="232"/>
      <c r="C527" s="233"/>
      <c r="D527" s="220" t="s">
        <v>201</v>
      </c>
      <c r="E527" s="234" t="s">
        <v>19</v>
      </c>
      <c r="F527" s="235" t="s">
        <v>1403</v>
      </c>
      <c r="G527" s="233"/>
      <c r="H527" s="236">
        <v>0.66900000000000004</v>
      </c>
      <c r="I527" s="237"/>
      <c r="J527" s="233"/>
      <c r="K527" s="233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201</v>
      </c>
      <c r="AU527" s="242" t="s">
        <v>85</v>
      </c>
      <c r="AV527" s="13" t="s">
        <v>85</v>
      </c>
      <c r="AW527" s="13" t="s">
        <v>35</v>
      </c>
      <c r="AX527" s="13" t="s">
        <v>75</v>
      </c>
      <c r="AY527" s="242" t="s">
        <v>136</v>
      </c>
    </row>
    <row r="528" s="14" customFormat="1">
      <c r="A528" s="14"/>
      <c r="B528" s="243"/>
      <c r="C528" s="244"/>
      <c r="D528" s="220" t="s">
        <v>201</v>
      </c>
      <c r="E528" s="245" t="s">
        <v>19</v>
      </c>
      <c r="F528" s="246" t="s">
        <v>205</v>
      </c>
      <c r="G528" s="244"/>
      <c r="H528" s="247">
        <v>7.3559999999999999</v>
      </c>
      <c r="I528" s="248"/>
      <c r="J528" s="244"/>
      <c r="K528" s="244"/>
      <c r="L528" s="249"/>
      <c r="M528" s="250"/>
      <c r="N528" s="251"/>
      <c r="O528" s="251"/>
      <c r="P528" s="251"/>
      <c r="Q528" s="251"/>
      <c r="R528" s="251"/>
      <c r="S528" s="251"/>
      <c r="T528" s="252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3" t="s">
        <v>201</v>
      </c>
      <c r="AU528" s="253" t="s">
        <v>85</v>
      </c>
      <c r="AV528" s="14" t="s">
        <v>163</v>
      </c>
      <c r="AW528" s="14" t="s">
        <v>35</v>
      </c>
      <c r="AX528" s="14" t="s">
        <v>83</v>
      </c>
      <c r="AY528" s="253" t="s">
        <v>136</v>
      </c>
    </row>
    <row r="529" s="2" customFormat="1" ht="24.15" customHeight="1">
      <c r="A529" s="41"/>
      <c r="B529" s="42"/>
      <c r="C529" s="207" t="s">
        <v>592</v>
      </c>
      <c r="D529" s="207" t="s">
        <v>139</v>
      </c>
      <c r="E529" s="208" t="s">
        <v>1404</v>
      </c>
      <c r="F529" s="209" t="s">
        <v>1405</v>
      </c>
      <c r="G529" s="210" t="s">
        <v>305</v>
      </c>
      <c r="H529" s="211">
        <v>20.760000000000002</v>
      </c>
      <c r="I529" s="212"/>
      <c r="J529" s="213">
        <f>ROUND(I529*H529,2)</f>
        <v>0</v>
      </c>
      <c r="K529" s="209" t="s">
        <v>197</v>
      </c>
      <c r="L529" s="47"/>
      <c r="M529" s="214" t="s">
        <v>19</v>
      </c>
      <c r="N529" s="215" t="s">
        <v>46</v>
      </c>
      <c r="O529" s="87"/>
      <c r="P529" s="216">
        <f>O529*H529</f>
        <v>0</v>
      </c>
      <c r="Q529" s="216">
        <v>0</v>
      </c>
      <c r="R529" s="216">
        <f>Q529*H529</f>
        <v>0</v>
      </c>
      <c r="S529" s="216">
        <v>0.065000000000000002</v>
      </c>
      <c r="T529" s="217">
        <f>S529*H529</f>
        <v>1.3494000000000002</v>
      </c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R529" s="218" t="s">
        <v>163</v>
      </c>
      <c r="AT529" s="218" t="s">
        <v>139</v>
      </c>
      <c r="AU529" s="218" t="s">
        <v>85</v>
      </c>
      <c r="AY529" s="20" t="s">
        <v>136</v>
      </c>
      <c r="BE529" s="219">
        <f>IF(N529="základní",J529,0)</f>
        <v>0</v>
      </c>
      <c r="BF529" s="219">
        <f>IF(N529="snížená",J529,0)</f>
        <v>0</v>
      </c>
      <c r="BG529" s="219">
        <f>IF(N529="zákl. přenesená",J529,0)</f>
        <v>0</v>
      </c>
      <c r="BH529" s="219">
        <f>IF(N529="sníž. přenesená",J529,0)</f>
        <v>0</v>
      </c>
      <c r="BI529" s="219">
        <f>IF(N529="nulová",J529,0)</f>
        <v>0</v>
      </c>
      <c r="BJ529" s="20" t="s">
        <v>83</v>
      </c>
      <c r="BK529" s="219">
        <f>ROUND(I529*H529,2)</f>
        <v>0</v>
      </c>
      <c r="BL529" s="20" t="s">
        <v>163</v>
      </c>
      <c r="BM529" s="218" t="s">
        <v>1406</v>
      </c>
    </row>
    <row r="530" s="2" customFormat="1">
      <c r="A530" s="41"/>
      <c r="B530" s="42"/>
      <c r="C530" s="43"/>
      <c r="D530" s="220" t="s">
        <v>145</v>
      </c>
      <c r="E530" s="43"/>
      <c r="F530" s="221" t="s">
        <v>1407</v>
      </c>
      <c r="G530" s="43"/>
      <c r="H530" s="43"/>
      <c r="I530" s="222"/>
      <c r="J530" s="43"/>
      <c r="K530" s="43"/>
      <c r="L530" s="47"/>
      <c r="M530" s="223"/>
      <c r="N530" s="224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145</v>
      </c>
      <c r="AU530" s="20" t="s">
        <v>85</v>
      </c>
    </row>
    <row r="531" s="2" customFormat="1">
      <c r="A531" s="41"/>
      <c r="B531" s="42"/>
      <c r="C531" s="43"/>
      <c r="D531" s="225" t="s">
        <v>146</v>
      </c>
      <c r="E531" s="43"/>
      <c r="F531" s="226" t="s">
        <v>1408</v>
      </c>
      <c r="G531" s="43"/>
      <c r="H531" s="43"/>
      <c r="I531" s="222"/>
      <c r="J531" s="43"/>
      <c r="K531" s="43"/>
      <c r="L531" s="47"/>
      <c r="M531" s="223"/>
      <c r="N531" s="224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146</v>
      </c>
      <c r="AU531" s="20" t="s">
        <v>85</v>
      </c>
    </row>
    <row r="532" s="15" customFormat="1">
      <c r="A532" s="15"/>
      <c r="B532" s="254"/>
      <c r="C532" s="255"/>
      <c r="D532" s="220" t="s">
        <v>201</v>
      </c>
      <c r="E532" s="256" t="s">
        <v>19</v>
      </c>
      <c r="F532" s="257" t="s">
        <v>1218</v>
      </c>
      <c r="G532" s="255"/>
      <c r="H532" s="256" t="s">
        <v>19</v>
      </c>
      <c r="I532" s="258"/>
      <c r="J532" s="255"/>
      <c r="K532" s="255"/>
      <c r="L532" s="259"/>
      <c r="M532" s="260"/>
      <c r="N532" s="261"/>
      <c r="O532" s="261"/>
      <c r="P532" s="261"/>
      <c r="Q532" s="261"/>
      <c r="R532" s="261"/>
      <c r="S532" s="261"/>
      <c r="T532" s="262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63" t="s">
        <v>201</v>
      </c>
      <c r="AU532" s="263" t="s">
        <v>85</v>
      </c>
      <c r="AV532" s="15" t="s">
        <v>83</v>
      </c>
      <c r="AW532" s="15" t="s">
        <v>35</v>
      </c>
      <c r="AX532" s="15" t="s">
        <v>75</v>
      </c>
      <c r="AY532" s="263" t="s">
        <v>136</v>
      </c>
    </row>
    <row r="533" s="15" customFormat="1">
      <c r="A533" s="15"/>
      <c r="B533" s="254"/>
      <c r="C533" s="255"/>
      <c r="D533" s="220" t="s">
        <v>201</v>
      </c>
      <c r="E533" s="256" t="s">
        <v>19</v>
      </c>
      <c r="F533" s="257" t="s">
        <v>1194</v>
      </c>
      <c r="G533" s="255"/>
      <c r="H533" s="256" t="s">
        <v>19</v>
      </c>
      <c r="I533" s="258"/>
      <c r="J533" s="255"/>
      <c r="K533" s="255"/>
      <c r="L533" s="259"/>
      <c r="M533" s="260"/>
      <c r="N533" s="261"/>
      <c r="O533" s="261"/>
      <c r="P533" s="261"/>
      <c r="Q533" s="261"/>
      <c r="R533" s="261"/>
      <c r="S533" s="261"/>
      <c r="T533" s="262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3" t="s">
        <v>201</v>
      </c>
      <c r="AU533" s="263" t="s">
        <v>85</v>
      </c>
      <c r="AV533" s="15" t="s">
        <v>83</v>
      </c>
      <c r="AW533" s="15" t="s">
        <v>35</v>
      </c>
      <c r="AX533" s="15" t="s">
        <v>75</v>
      </c>
      <c r="AY533" s="263" t="s">
        <v>136</v>
      </c>
    </row>
    <row r="534" s="13" customFormat="1">
      <c r="A534" s="13"/>
      <c r="B534" s="232"/>
      <c r="C534" s="233"/>
      <c r="D534" s="220" t="s">
        <v>201</v>
      </c>
      <c r="E534" s="234" t="s">
        <v>19</v>
      </c>
      <c r="F534" s="235" t="s">
        <v>1409</v>
      </c>
      <c r="G534" s="233"/>
      <c r="H534" s="236">
        <v>5.4400000000000004</v>
      </c>
      <c r="I534" s="237"/>
      <c r="J534" s="233"/>
      <c r="K534" s="233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201</v>
      </c>
      <c r="AU534" s="242" t="s">
        <v>85</v>
      </c>
      <c r="AV534" s="13" t="s">
        <v>85</v>
      </c>
      <c r="AW534" s="13" t="s">
        <v>35</v>
      </c>
      <c r="AX534" s="13" t="s">
        <v>75</v>
      </c>
      <c r="AY534" s="242" t="s">
        <v>136</v>
      </c>
    </row>
    <row r="535" s="15" customFormat="1">
      <c r="A535" s="15"/>
      <c r="B535" s="254"/>
      <c r="C535" s="255"/>
      <c r="D535" s="220" t="s">
        <v>201</v>
      </c>
      <c r="E535" s="256" t="s">
        <v>19</v>
      </c>
      <c r="F535" s="257" t="s">
        <v>1196</v>
      </c>
      <c r="G535" s="255"/>
      <c r="H535" s="256" t="s">
        <v>19</v>
      </c>
      <c r="I535" s="258"/>
      <c r="J535" s="255"/>
      <c r="K535" s="255"/>
      <c r="L535" s="259"/>
      <c r="M535" s="260"/>
      <c r="N535" s="261"/>
      <c r="O535" s="261"/>
      <c r="P535" s="261"/>
      <c r="Q535" s="261"/>
      <c r="R535" s="261"/>
      <c r="S535" s="261"/>
      <c r="T535" s="262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3" t="s">
        <v>201</v>
      </c>
      <c r="AU535" s="263" t="s">
        <v>85</v>
      </c>
      <c r="AV535" s="15" t="s">
        <v>83</v>
      </c>
      <c r="AW535" s="15" t="s">
        <v>35</v>
      </c>
      <c r="AX535" s="15" t="s">
        <v>75</v>
      </c>
      <c r="AY535" s="263" t="s">
        <v>136</v>
      </c>
    </row>
    <row r="536" s="13" customFormat="1">
      <c r="A536" s="13"/>
      <c r="B536" s="232"/>
      <c r="C536" s="233"/>
      <c r="D536" s="220" t="s">
        <v>201</v>
      </c>
      <c r="E536" s="234" t="s">
        <v>19</v>
      </c>
      <c r="F536" s="235" t="s">
        <v>1409</v>
      </c>
      <c r="G536" s="233"/>
      <c r="H536" s="236">
        <v>5.4400000000000004</v>
      </c>
      <c r="I536" s="237"/>
      <c r="J536" s="233"/>
      <c r="K536" s="233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201</v>
      </c>
      <c r="AU536" s="242" t="s">
        <v>85</v>
      </c>
      <c r="AV536" s="13" t="s">
        <v>85</v>
      </c>
      <c r="AW536" s="13" t="s">
        <v>35</v>
      </c>
      <c r="AX536" s="13" t="s">
        <v>75</v>
      </c>
      <c r="AY536" s="242" t="s">
        <v>136</v>
      </c>
    </row>
    <row r="537" s="15" customFormat="1">
      <c r="A537" s="15"/>
      <c r="B537" s="254"/>
      <c r="C537" s="255"/>
      <c r="D537" s="220" t="s">
        <v>201</v>
      </c>
      <c r="E537" s="256" t="s">
        <v>19</v>
      </c>
      <c r="F537" s="257" t="s">
        <v>1197</v>
      </c>
      <c r="G537" s="255"/>
      <c r="H537" s="256" t="s">
        <v>19</v>
      </c>
      <c r="I537" s="258"/>
      <c r="J537" s="255"/>
      <c r="K537" s="255"/>
      <c r="L537" s="259"/>
      <c r="M537" s="260"/>
      <c r="N537" s="261"/>
      <c r="O537" s="261"/>
      <c r="P537" s="261"/>
      <c r="Q537" s="261"/>
      <c r="R537" s="261"/>
      <c r="S537" s="261"/>
      <c r="T537" s="262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3" t="s">
        <v>201</v>
      </c>
      <c r="AU537" s="263" t="s">
        <v>85</v>
      </c>
      <c r="AV537" s="15" t="s">
        <v>83</v>
      </c>
      <c r="AW537" s="15" t="s">
        <v>35</v>
      </c>
      <c r="AX537" s="15" t="s">
        <v>75</v>
      </c>
      <c r="AY537" s="263" t="s">
        <v>136</v>
      </c>
    </row>
    <row r="538" s="13" customFormat="1">
      <c r="A538" s="13"/>
      <c r="B538" s="232"/>
      <c r="C538" s="233"/>
      <c r="D538" s="220" t="s">
        <v>201</v>
      </c>
      <c r="E538" s="234" t="s">
        <v>19</v>
      </c>
      <c r="F538" s="235" t="s">
        <v>1409</v>
      </c>
      <c r="G538" s="233"/>
      <c r="H538" s="236">
        <v>5.4400000000000004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201</v>
      </c>
      <c r="AU538" s="242" t="s">
        <v>85</v>
      </c>
      <c r="AV538" s="13" t="s">
        <v>85</v>
      </c>
      <c r="AW538" s="13" t="s">
        <v>35</v>
      </c>
      <c r="AX538" s="13" t="s">
        <v>75</v>
      </c>
      <c r="AY538" s="242" t="s">
        <v>136</v>
      </c>
    </row>
    <row r="539" s="15" customFormat="1">
      <c r="A539" s="15"/>
      <c r="B539" s="254"/>
      <c r="C539" s="255"/>
      <c r="D539" s="220" t="s">
        <v>201</v>
      </c>
      <c r="E539" s="256" t="s">
        <v>19</v>
      </c>
      <c r="F539" s="257" t="s">
        <v>1221</v>
      </c>
      <c r="G539" s="255"/>
      <c r="H539" s="256" t="s">
        <v>19</v>
      </c>
      <c r="I539" s="258"/>
      <c r="J539" s="255"/>
      <c r="K539" s="255"/>
      <c r="L539" s="259"/>
      <c r="M539" s="260"/>
      <c r="N539" s="261"/>
      <c r="O539" s="261"/>
      <c r="P539" s="261"/>
      <c r="Q539" s="261"/>
      <c r="R539" s="261"/>
      <c r="S539" s="261"/>
      <c r="T539" s="262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3" t="s">
        <v>201</v>
      </c>
      <c r="AU539" s="263" t="s">
        <v>85</v>
      </c>
      <c r="AV539" s="15" t="s">
        <v>83</v>
      </c>
      <c r="AW539" s="15" t="s">
        <v>35</v>
      </c>
      <c r="AX539" s="15" t="s">
        <v>75</v>
      </c>
      <c r="AY539" s="263" t="s">
        <v>136</v>
      </c>
    </row>
    <row r="540" s="15" customFormat="1">
      <c r="A540" s="15"/>
      <c r="B540" s="254"/>
      <c r="C540" s="255"/>
      <c r="D540" s="220" t="s">
        <v>201</v>
      </c>
      <c r="E540" s="256" t="s">
        <v>19</v>
      </c>
      <c r="F540" s="257" t="s">
        <v>1194</v>
      </c>
      <c r="G540" s="255"/>
      <c r="H540" s="256" t="s">
        <v>19</v>
      </c>
      <c r="I540" s="258"/>
      <c r="J540" s="255"/>
      <c r="K540" s="255"/>
      <c r="L540" s="259"/>
      <c r="M540" s="260"/>
      <c r="N540" s="261"/>
      <c r="O540" s="261"/>
      <c r="P540" s="261"/>
      <c r="Q540" s="261"/>
      <c r="R540" s="261"/>
      <c r="S540" s="261"/>
      <c r="T540" s="262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63" t="s">
        <v>201</v>
      </c>
      <c r="AU540" s="263" t="s">
        <v>85</v>
      </c>
      <c r="AV540" s="15" t="s">
        <v>83</v>
      </c>
      <c r="AW540" s="15" t="s">
        <v>35</v>
      </c>
      <c r="AX540" s="15" t="s">
        <v>75</v>
      </c>
      <c r="AY540" s="263" t="s">
        <v>136</v>
      </c>
    </row>
    <row r="541" s="13" customFormat="1">
      <c r="A541" s="13"/>
      <c r="B541" s="232"/>
      <c r="C541" s="233"/>
      <c r="D541" s="220" t="s">
        <v>201</v>
      </c>
      <c r="E541" s="234" t="s">
        <v>19</v>
      </c>
      <c r="F541" s="235" t="s">
        <v>1410</v>
      </c>
      <c r="G541" s="233"/>
      <c r="H541" s="236">
        <v>1.48</v>
      </c>
      <c r="I541" s="237"/>
      <c r="J541" s="233"/>
      <c r="K541" s="233"/>
      <c r="L541" s="238"/>
      <c r="M541" s="239"/>
      <c r="N541" s="240"/>
      <c r="O541" s="240"/>
      <c r="P541" s="240"/>
      <c r="Q541" s="240"/>
      <c r="R541" s="240"/>
      <c r="S541" s="240"/>
      <c r="T541" s="241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2" t="s">
        <v>201</v>
      </c>
      <c r="AU541" s="242" t="s">
        <v>85</v>
      </c>
      <c r="AV541" s="13" t="s">
        <v>85</v>
      </c>
      <c r="AW541" s="13" t="s">
        <v>35</v>
      </c>
      <c r="AX541" s="13" t="s">
        <v>75</v>
      </c>
      <c r="AY541" s="242" t="s">
        <v>136</v>
      </c>
    </row>
    <row r="542" s="15" customFormat="1">
      <c r="A542" s="15"/>
      <c r="B542" s="254"/>
      <c r="C542" s="255"/>
      <c r="D542" s="220" t="s">
        <v>201</v>
      </c>
      <c r="E542" s="256" t="s">
        <v>19</v>
      </c>
      <c r="F542" s="257" t="s">
        <v>1196</v>
      </c>
      <c r="G542" s="255"/>
      <c r="H542" s="256" t="s">
        <v>19</v>
      </c>
      <c r="I542" s="258"/>
      <c r="J542" s="255"/>
      <c r="K542" s="255"/>
      <c r="L542" s="259"/>
      <c r="M542" s="260"/>
      <c r="N542" s="261"/>
      <c r="O542" s="261"/>
      <c r="P542" s="261"/>
      <c r="Q542" s="261"/>
      <c r="R542" s="261"/>
      <c r="S542" s="261"/>
      <c r="T542" s="262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3" t="s">
        <v>201</v>
      </c>
      <c r="AU542" s="263" t="s">
        <v>85</v>
      </c>
      <c r="AV542" s="15" t="s">
        <v>83</v>
      </c>
      <c r="AW542" s="15" t="s">
        <v>35</v>
      </c>
      <c r="AX542" s="15" t="s">
        <v>75</v>
      </c>
      <c r="AY542" s="263" t="s">
        <v>136</v>
      </c>
    </row>
    <row r="543" s="13" customFormat="1">
      <c r="A543" s="13"/>
      <c r="B543" s="232"/>
      <c r="C543" s="233"/>
      <c r="D543" s="220" t="s">
        <v>201</v>
      </c>
      <c r="E543" s="234" t="s">
        <v>19</v>
      </c>
      <c r="F543" s="235" t="s">
        <v>1410</v>
      </c>
      <c r="G543" s="233"/>
      <c r="H543" s="236">
        <v>1.48</v>
      </c>
      <c r="I543" s="237"/>
      <c r="J543" s="233"/>
      <c r="K543" s="233"/>
      <c r="L543" s="238"/>
      <c r="M543" s="239"/>
      <c r="N543" s="240"/>
      <c r="O543" s="240"/>
      <c r="P543" s="240"/>
      <c r="Q543" s="240"/>
      <c r="R543" s="240"/>
      <c r="S543" s="240"/>
      <c r="T543" s="24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2" t="s">
        <v>201</v>
      </c>
      <c r="AU543" s="242" t="s">
        <v>85</v>
      </c>
      <c r="AV543" s="13" t="s">
        <v>85</v>
      </c>
      <c r="AW543" s="13" t="s">
        <v>35</v>
      </c>
      <c r="AX543" s="13" t="s">
        <v>75</v>
      </c>
      <c r="AY543" s="242" t="s">
        <v>136</v>
      </c>
    </row>
    <row r="544" s="15" customFormat="1">
      <c r="A544" s="15"/>
      <c r="B544" s="254"/>
      <c r="C544" s="255"/>
      <c r="D544" s="220" t="s">
        <v>201</v>
      </c>
      <c r="E544" s="256" t="s">
        <v>19</v>
      </c>
      <c r="F544" s="257" t="s">
        <v>1197</v>
      </c>
      <c r="G544" s="255"/>
      <c r="H544" s="256" t="s">
        <v>19</v>
      </c>
      <c r="I544" s="258"/>
      <c r="J544" s="255"/>
      <c r="K544" s="255"/>
      <c r="L544" s="259"/>
      <c r="M544" s="260"/>
      <c r="N544" s="261"/>
      <c r="O544" s="261"/>
      <c r="P544" s="261"/>
      <c r="Q544" s="261"/>
      <c r="R544" s="261"/>
      <c r="S544" s="261"/>
      <c r="T544" s="262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3" t="s">
        <v>201</v>
      </c>
      <c r="AU544" s="263" t="s">
        <v>85</v>
      </c>
      <c r="AV544" s="15" t="s">
        <v>83</v>
      </c>
      <c r="AW544" s="15" t="s">
        <v>35</v>
      </c>
      <c r="AX544" s="15" t="s">
        <v>75</v>
      </c>
      <c r="AY544" s="263" t="s">
        <v>136</v>
      </c>
    </row>
    <row r="545" s="13" customFormat="1">
      <c r="A545" s="13"/>
      <c r="B545" s="232"/>
      <c r="C545" s="233"/>
      <c r="D545" s="220" t="s">
        <v>201</v>
      </c>
      <c r="E545" s="234" t="s">
        <v>19</v>
      </c>
      <c r="F545" s="235" t="s">
        <v>1410</v>
      </c>
      <c r="G545" s="233"/>
      <c r="H545" s="236">
        <v>1.48</v>
      </c>
      <c r="I545" s="237"/>
      <c r="J545" s="233"/>
      <c r="K545" s="233"/>
      <c r="L545" s="238"/>
      <c r="M545" s="239"/>
      <c r="N545" s="240"/>
      <c r="O545" s="240"/>
      <c r="P545" s="240"/>
      <c r="Q545" s="240"/>
      <c r="R545" s="240"/>
      <c r="S545" s="240"/>
      <c r="T545" s="241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2" t="s">
        <v>201</v>
      </c>
      <c r="AU545" s="242" t="s">
        <v>85</v>
      </c>
      <c r="AV545" s="13" t="s">
        <v>85</v>
      </c>
      <c r="AW545" s="13" t="s">
        <v>35</v>
      </c>
      <c r="AX545" s="13" t="s">
        <v>75</v>
      </c>
      <c r="AY545" s="242" t="s">
        <v>136</v>
      </c>
    </row>
    <row r="546" s="14" customFormat="1">
      <c r="A546" s="14"/>
      <c r="B546" s="243"/>
      <c r="C546" s="244"/>
      <c r="D546" s="220" t="s">
        <v>201</v>
      </c>
      <c r="E546" s="245" t="s">
        <v>19</v>
      </c>
      <c r="F546" s="246" t="s">
        <v>205</v>
      </c>
      <c r="G546" s="244"/>
      <c r="H546" s="247">
        <v>20.760000000000002</v>
      </c>
      <c r="I546" s="248"/>
      <c r="J546" s="244"/>
      <c r="K546" s="244"/>
      <c r="L546" s="249"/>
      <c r="M546" s="250"/>
      <c r="N546" s="251"/>
      <c r="O546" s="251"/>
      <c r="P546" s="251"/>
      <c r="Q546" s="251"/>
      <c r="R546" s="251"/>
      <c r="S546" s="251"/>
      <c r="T546" s="252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3" t="s">
        <v>201</v>
      </c>
      <c r="AU546" s="253" t="s">
        <v>85</v>
      </c>
      <c r="AV546" s="14" t="s">
        <v>163</v>
      </c>
      <c r="AW546" s="14" t="s">
        <v>35</v>
      </c>
      <c r="AX546" s="14" t="s">
        <v>83</v>
      </c>
      <c r="AY546" s="253" t="s">
        <v>136</v>
      </c>
    </row>
    <row r="547" s="2" customFormat="1" ht="33" customHeight="1">
      <c r="A547" s="41"/>
      <c r="B547" s="42"/>
      <c r="C547" s="207" t="s">
        <v>600</v>
      </c>
      <c r="D547" s="207" t="s">
        <v>139</v>
      </c>
      <c r="E547" s="208" t="s">
        <v>1411</v>
      </c>
      <c r="F547" s="209" t="s">
        <v>1412</v>
      </c>
      <c r="G547" s="210" t="s">
        <v>305</v>
      </c>
      <c r="H547" s="211">
        <v>7.5</v>
      </c>
      <c r="I547" s="212"/>
      <c r="J547" s="213">
        <f>ROUND(I547*H547,2)</f>
        <v>0</v>
      </c>
      <c r="K547" s="209" t="s">
        <v>197</v>
      </c>
      <c r="L547" s="47"/>
      <c r="M547" s="214" t="s">
        <v>19</v>
      </c>
      <c r="N547" s="215" t="s">
        <v>46</v>
      </c>
      <c r="O547" s="87"/>
      <c r="P547" s="216">
        <f>O547*H547</f>
        <v>0</v>
      </c>
      <c r="Q547" s="216">
        <v>0.023619999999999999</v>
      </c>
      <c r="R547" s="216">
        <f>Q547*H547</f>
        <v>0.17715</v>
      </c>
      <c r="S547" s="216">
        <v>0</v>
      </c>
      <c r="T547" s="217">
        <f>S547*H547</f>
        <v>0</v>
      </c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R547" s="218" t="s">
        <v>163</v>
      </c>
      <c r="AT547" s="218" t="s">
        <v>139</v>
      </c>
      <c r="AU547" s="218" t="s">
        <v>85</v>
      </c>
      <c r="AY547" s="20" t="s">
        <v>136</v>
      </c>
      <c r="BE547" s="219">
        <f>IF(N547="základní",J547,0)</f>
        <v>0</v>
      </c>
      <c r="BF547" s="219">
        <f>IF(N547="snížená",J547,0)</f>
        <v>0</v>
      </c>
      <c r="BG547" s="219">
        <f>IF(N547="zákl. přenesená",J547,0)</f>
        <v>0</v>
      </c>
      <c r="BH547" s="219">
        <f>IF(N547="sníž. přenesená",J547,0)</f>
        <v>0</v>
      </c>
      <c r="BI547" s="219">
        <f>IF(N547="nulová",J547,0)</f>
        <v>0</v>
      </c>
      <c r="BJ547" s="20" t="s">
        <v>83</v>
      </c>
      <c r="BK547" s="219">
        <f>ROUND(I547*H547,2)</f>
        <v>0</v>
      </c>
      <c r="BL547" s="20" t="s">
        <v>163</v>
      </c>
      <c r="BM547" s="218" t="s">
        <v>1413</v>
      </c>
    </row>
    <row r="548" s="2" customFormat="1">
      <c r="A548" s="41"/>
      <c r="B548" s="42"/>
      <c r="C548" s="43"/>
      <c r="D548" s="220" t="s">
        <v>145</v>
      </c>
      <c r="E548" s="43"/>
      <c r="F548" s="221" t="s">
        <v>1414</v>
      </c>
      <c r="G548" s="43"/>
      <c r="H548" s="43"/>
      <c r="I548" s="222"/>
      <c r="J548" s="43"/>
      <c r="K548" s="43"/>
      <c r="L548" s="47"/>
      <c r="M548" s="223"/>
      <c r="N548" s="224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145</v>
      </c>
      <c r="AU548" s="20" t="s">
        <v>85</v>
      </c>
    </row>
    <row r="549" s="2" customFormat="1">
      <c r="A549" s="41"/>
      <c r="B549" s="42"/>
      <c r="C549" s="43"/>
      <c r="D549" s="225" t="s">
        <v>146</v>
      </c>
      <c r="E549" s="43"/>
      <c r="F549" s="226" t="s">
        <v>1415</v>
      </c>
      <c r="G549" s="43"/>
      <c r="H549" s="43"/>
      <c r="I549" s="222"/>
      <c r="J549" s="43"/>
      <c r="K549" s="43"/>
      <c r="L549" s="47"/>
      <c r="M549" s="223"/>
      <c r="N549" s="224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146</v>
      </c>
      <c r="AU549" s="20" t="s">
        <v>85</v>
      </c>
    </row>
    <row r="550" s="15" customFormat="1">
      <c r="A550" s="15"/>
      <c r="B550" s="254"/>
      <c r="C550" s="255"/>
      <c r="D550" s="220" t="s">
        <v>201</v>
      </c>
      <c r="E550" s="256" t="s">
        <v>19</v>
      </c>
      <c r="F550" s="257" t="s">
        <v>1416</v>
      </c>
      <c r="G550" s="255"/>
      <c r="H550" s="256" t="s">
        <v>19</v>
      </c>
      <c r="I550" s="258"/>
      <c r="J550" s="255"/>
      <c r="K550" s="255"/>
      <c r="L550" s="259"/>
      <c r="M550" s="260"/>
      <c r="N550" s="261"/>
      <c r="O550" s="261"/>
      <c r="P550" s="261"/>
      <c r="Q550" s="261"/>
      <c r="R550" s="261"/>
      <c r="S550" s="261"/>
      <c r="T550" s="262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63" t="s">
        <v>201</v>
      </c>
      <c r="AU550" s="263" t="s">
        <v>85</v>
      </c>
      <c r="AV550" s="15" t="s">
        <v>83</v>
      </c>
      <c r="AW550" s="15" t="s">
        <v>35</v>
      </c>
      <c r="AX550" s="15" t="s">
        <v>75</v>
      </c>
      <c r="AY550" s="263" t="s">
        <v>136</v>
      </c>
    </row>
    <row r="551" s="13" customFormat="1">
      <c r="A551" s="13"/>
      <c r="B551" s="232"/>
      <c r="C551" s="233"/>
      <c r="D551" s="220" t="s">
        <v>201</v>
      </c>
      <c r="E551" s="234" t="s">
        <v>19</v>
      </c>
      <c r="F551" s="235" t="s">
        <v>1417</v>
      </c>
      <c r="G551" s="233"/>
      <c r="H551" s="236">
        <v>7.5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2" t="s">
        <v>201</v>
      </c>
      <c r="AU551" s="242" t="s">
        <v>85</v>
      </c>
      <c r="AV551" s="13" t="s">
        <v>85</v>
      </c>
      <c r="AW551" s="13" t="s">
        <v>35</v>
      </c>
      <c r="AX551" s="13" t="s">
        <v>83</v>
      </c>
      <c r="AY551" s="242" t="s">
        <v>136</v>
      </c>
    </row>
    <row r="552" s="2" customFormat="1" ht="33" customHeight="1">
      <c r="A552" s="41"/>
      <c r="B552" s="42"/>
      <c r="C552" s="207" t="s">
        <v>607</v>
      </c>
      <c r="D552" s="207" t="s">
        <v>139</v>
      </c>
      <c r="E552" s="208" t="s">
        <v>1418</v>
      </c>
      <c r="F552" s="209" t="s">
        <v>1419</v>
      </c>
      <c r="G552" s="210" t="s">
        <v>305</v>
      </c>
      <c r="H552" s="211">
        <v>12</v>
      </c>
      <c r="I552" s="212"/>
      <c r="J552" s="213">
        <f>ROUND(I552*H552,2)</f>
        <v>0</v>
      </c>
      <c r="K552" s="209" t="s">
        <v>197</v>
      </c>
      <c r="L552" s="47"/>
      <c r="M552" s="214" t="s">
        <v>19</v>
      </c>
      <c r="N552" s="215" t="s">
        <v>46</v>
      </c>
      <c r="O552" s="87"/>
      <c r="P552" s="216">
        <f>O552*H552</f>
        <v>0</v>
      </c>
      <c r="Q552" s="216">
        <v>0.00122</v>
      </c>
      <c r="R552" s="216">
        <f>Q552*H552</f>
        <v>0.01464</v>
      </c>
      <c r="S552" s="216">
        <v>0.001</v>
      </c>
      <c r="T552" s="217">
        <f>S552*H552</f>
        <v>0.012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18" t="s">
        <v>163</v>
      </c>
      <c r="AT552" s="218" t="s">
        <v>139</v>
      </c>
      <c r="AU552" s="218" t="s">
        <v>85</v>
      </c>
      <c r="AY552" s="20" t="s">
        <v>136</v>
      </c>
      <c r="BE552" s="219">
        <f>IF(N552="základní",J552,0)</f>
        <v>0</v>
      </c>
      <c r="BF552" s="219">
        <f>IF(N552="snížená",J552,0)</f>
        <v>0</v>
      </c>
      <c r="BG552" s="219">
        <f>IF(N552="zákl. přenesená",J552,0)</f>
        <v>0</v>
      </c>
      <c r="BH552" s="219">
        <f>IF(N552="sníž. přenesená",J552,0)</f>
        <v>0</v>
      </c>
      <c r="BI552" s="219">
        <f>IF(N552="nulová",J552,0)</f>
        <v>0</v>
      </c>
      <c r="BJ552" s="20" t="s">
        <v>83</v>
      </c>
      <c r="BK552" s="219">
        <f>ROUND(I552*H552,2)</f>
        <v>0</v>
      </c>
      <c r="BL552" s="20" t="s">
        <v>163</v>
      </c>
      <c r="BM552" s="218" t="s">
        <v>1420</v>
      </c>
    </row>
    <row r="553" s="2" customFormat="1">
      <c r="A553" s="41"/>
      <c r="B553" s="42"/>
      <c r="C553" s="43"/>
      <c r="D553" s="220" t="s">
        <v>145</v>
      </c>
      <c r="E553" s="43"/>
      <c r="F553" s="221" t="s">
        <v>1421</v>
      </c>
      <c r="G553" s="43"/>
      <c r="H553" s="43"/>
      <c r="I553" s="222"/>
      <c r="J553" s="43"/>
      <c r="K553" s="43"/>
      <c r="L553" s="47"/>
      <c r="M553" s="223"/>
      <c r="N553" s="224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145</v>
      </c>
      <c r="AU553" s="20" t="s">
        <v>85</v>
      </c>
    </row>
    <row r="554" s="2" customFormat="1">
      <c r="A554" s="41"/>
      <c r="B554" s="42"/>
      <c r="C554" s="43"/>
      <c r="D554" s="225" t="s">
        <v>146</v>
      </c>
      <c r="E554" s="43"/>
      <c r="F554" s="226" t="s">
        <v>1422</v>
      </c>
      <c r="G554" s="43"/>
      <c r="H554" s="43"/>
      <c r="I554" s="222"/>
      <c r="J554" s="43"/>
      <c r="K554" s="43"/>
      <c r="L554" s="47"/>
      <c r="M554" s="223"/>
      <c r="N554" s="224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20" t="s">
        <v>146</v>
      </c>
      <c r="AU554" s="20" t="s">
        <v>85</v>
      </c>
    </row>
    <row r="555" s="15" customFormat="1">
      <c r="A555" s="15"/>
      <c r="B555" s="254"/>
      <c r="C555" s="255"/>
      <c r="D555" s="220" t="s">
        <v>201</v>
      </c>
      <c r="E555" s="256" t="s">
        <v>19</v>
      </c>
      <c r="F555" s="257" t="s">
        <v>1423</v>
      </c>
      <c r="G555" s="255"/>
      <c r="H555" s="256" t="s">
        <v>19</v>
      </c>
      <c r="I555" s="258"/>
      <c r="J555" s="255"/>
      <c r="K555" s="255"/>
      <c r="L555" s="259"/>
      <c r="M555" s="260"/>
      <c r="N555" s="261"/>
      <c r="O555" s="261"/>
      <c r="P555" s="261"/>
      <c r="Q555" s="261"/>
      <c r="R555" s="261"/>
      <c r="S555" s="261"/>
      <c r="T555" s="262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63" t="s">
        <v>201</v>
      </c>
      <c r="AU555" s="263" t="s">
        <v>85</v>
      </c>
      <c r="AV555" s="15" t="s">
        <v>83</v>
      </c>
      <c r="AW555" s="15" t="s">
        <v>35</v>
      </c>
      <c r="AX555" s="15" t="s">
        <v>75</v>
      </c>
      <c r="AY555" s="263" t="s">
        <v>136</v>
      </c>
    </row>
    <row r="556" s="15" customFormat="1">
      <c r="A556" s="15"/>
      <c r="B556" s="254"/>
      <c r="C556" s="255"/>
      <c r="D556" s="220" t="s">
        <v>201</v>
      </c>
      <c r="E556" s="256" t="s">
        <v>19</v>
      </c>
      <c r="F556" s="257" t="s">
        <v>1424</v>
      </c>
      <c r="G556" s="255"/>
      <c r="H556" s="256" t="s">
        <v>19</v>
      </c>
      <c r="I556" s="258"/>
      <c r="J556" s="255"/>
      <c r="K556" s="255"/>
      <c r="L556" s="259"/>
      <c r="M556" s="260"/>
      <c r="N556" s="261"/>
      <c r="O556" s="261"/>
      <c r="P556" s="261"/>
      <c r="Q556" s="261"/>
      <c r="R556" s="261"/>
      <c r="S556" s="261"/>
      <c r="T556" s="262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3" t="s">
        <v>201</v>
      </c>
      <c r="AU556" s="263" t="s">
        <v>85</v>
      </c>
      <c r="AV556" s="15" t="s">
        <v>83</v>
      </c>
      <c r="AW556" s="15" t="s">
        <v>35</v>
      </c>
      <c r="AX556" s="15" t="s">
        <v>75</v>
      </c>
      <c r="AY556" s="263" t="s">
        <v>136</v>
      </c>
    </row>
    <row r="557" s="13" customFormat="1">
      <c r="A557" s="13"/>
      <c r="B557" s="232"/>
      <c r="C557" s="233"/>
      <c r="D557" s="220" t="s">
        <v>201</v>
      </c>
      <c r="E557" s="234" t="s">
        <v>19</v>
      </c>
      <c r="F557" s="235" t="s">
        <v>1425</v>
      </c>
      <c r="G557" s="233"/>
      <c r="H557" s="236">
        <v>6</v>
      </c>
      <c r="I557" s="237"/>
      <c r="J557" s="233"/>
      <c r="K557" s="233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201</v>
      </c>
      <c r="AU557" s="242" t="s">
        <v>85</v>
      </c>
      <c r="AV557" s="13" t="s">
        <v>85</v>
      </c>
      <c r="AW557" s="13" t="s">
        <v>35</v>
      </c>
      <c r="AX557" s="13" t="s">
        <v>75</v>
      </c>
      <c r="AY557" s="242" t="s">
        <v>136</v>
      </c>
    </row>
    <row r="558" s="13" customFormat="1">
      <c r="A558" s="13"/>
      <c r="B558" s="232"/>
      <c r="C558" s="233"/>
      <c r="D558" s="220" t="s">
        <v>201</v>
      </c>
      <c r="E558" s="234" t="s">
        <v>19</v>
      </c>
      <c r="F558" s="235" t="s">
        <v>1426</v>
      </c>
      <c r="G558" s="233"/>
      <c r="H558" s="236">
        <v>6</v>
      </c>
      <c r="I558" s="237"/>
      <c r="J558" s="233"/>
      <c r="K558" s="233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201</v>
      </c>
      <c r="AU558" s="242" t="s">
        <v>85</v>
      </c>
      <c r="AV558" s="13" t="s">
        <v>85</v>
      </c>
      <c r="AW558" s="13" t="s">
        <v>35</v>
      </c>
      <c r="AX558" s="13" t="s">
        <v>75</v>
      </c>
      <c r="AY558" s="242" t="s">
        <v>136</v>
      </c>
    </row>
    <row r="559" s="14" customFormat="1">
      <c r="A559" s="14"/>
      <c r="B559" s="243"/>
      <c r="C559" s="244"/>
      <c r="D559" s="220" t="s">
        <v>201</v>
      </c>
      <c r="E559" s="245" t="s">
        <v>19</v>
      </c>
      <c r="F559" s="246" t="s">
        <v>205</v>
      </c>
      <c r="G559" s="244"/>
      <c r="H559" s="247">
        <v>12</v>
      </c>
      <c r="I559" s="248"/>
      <c r="J559" s="244"/>
      <c r="K559" s="244"/>
      <c r="L559" s="249"/>
      <c r="M559" s="250"/>
      <c r="N559" s="251"/>
      <c r="O559" s="251"/>
      <c r="P559" s="251"/>
      <c r="Q559" s="251"/>
      <c r="R559" s="251"/>
      <c r="S559" s="251"/>
      <c r="T559" s="25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3" t="s">
        <v>201</v>
      </c>
      <c r="AU559" s="253" t="s">
        <v>85</v>
      </c>
      <c r="AV559" s="14" t="s">
        <v>163</v>
      </c>
      <c r="AW559" s="14" t="s">
        <v>35</v>
      </c>
      <c r="AX559" s="14" t="s">
        <v>83</v>
      </c>
      <c r="AY559" s="253" t="s">
        <v>136</v>
      </c>
    </row>
    <row r="560" s="2" customFormat="1" ht="24.15" customHeight="1">
      <c r="A560" s="41"/>
      <c r="B560" s="42"/>
      <c r="C560" s="264" t="s">
        <v>613</v>
      </c>
      <c r="D560" s="264" t="s">
        <v>263</v>
      </c>
      <c r="E560" s="265" t="s">
        <v>1427</v>
      </c>
      <c r="F560" s="266" t="s">
        <v>1428</v>
      </c>
      <c r="G560" s="267" t="s">
        <v>214</v>
      </c>
      <c r="H560" s="268">
        <v>0.029999999999999999</v>
      </c>
      <c r="I560" s="269"/>
      <c r="J560" s="270">
        <f>ROUND(I560*H560,2)</f>
        <v>0</v>
      </c>
      <c r="K560" s="266" t="s">
        <v>197</v>
      </c>
      <c r="L560" s="271"/>
      <c r="M560" s="272" t="s">
        <v>19</v>
      </c>
      <c r="N560" s="273" t="s">
        <v>46</v>
      </c>
      <c r="O560" s="87"/>
      <c r="P560" s="216">
        <f>O560*H560</f>
        <v>0</v>
      </c>
      <c r="Q560" s="216">
        <v>1</v>
      </c>
      <c r="R560" s="216">
        <f>Q560*H560</f>
        <v>0.029999999999999999</v>
      </c>
      <c r="S560" s="216">
        <v>0</v>
      </c>
      <c r="T560" s="217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8" t="s">
        <v>255</v>
      </c>
      <c r="AT560" s="218" t="s">
        <v>263</v>
      </c>
      <c r="AU560" s="218" t="s">
        <v>85</v>
      </c>
      <c r="AY560" s="20" t="s">
        <v>136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20" t="s">
        <v>83</v>
      </c>
      <c r="BK560" s="219">
        <f>ROUND(I560*H560,2)</f>
        <v>0</v>
      </c>
      <c r="BL560" s="20" t="s">
        <v>163</v>
      </c>
      <c r="BM560" s="218" t="s">
        <v>1429</v>
      </c>
    </row>
    <row r="561" s="2" customFormat="1">
      <c r="A561" s="41"/>
      <c r="B561" s="42"/>
      <c r="C561" s="43"/>
      <c r="D561" s="220" t="s">
        <v>145</v>
      </c>
      <c r="E561" s="43"/>
      <c r="F561" s="221" t="s">
        <v>1428</v>
      </c>
      <c r="G561" s="43"/>
      <c r="H561" s="43"/>
      <c r="I561" s="222"/>
      <c r="J561" s="43"/>
      <c r="K561" s="43"/>
      <c r="L561" s="47"/>
      <c r="M561" s="223"/>
      <c r="N561" s="224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145</v>
      </c>
      <c r="AU561" s="20" t="s">
        <v>85</v>
      </c>
    </row>
    <row r="562" s="13" customFormat="1">
      <c r="A562" s="13"/>
      <c r="B562" s="232"/>
      <c r="C562" s="233"/>
      <c r="D562" s="220" t="s">
        <v>201</v>
      </c>
      <c r="E562" s="233"/>
      <c r="F562" s="235" t="s">
        <v>1430</v>
      </c>
      <c r="G562" s="233"/>
      <c r="H562" s="236">
        <v>0.029999999999999999</v>
      </c>
      <c r="I562" s="237"/>
      <c r="J562" s="233"/>
      <c r="K562" s="233"/>
      <c r="L562" s="238"/>
      <c r="M562" s="239"/>
      <c r="N562" s="240"/>
      <c r="O562" s="240"/>
      <c r="P562" s="240"/>
      <c r="Q562" s="240"/>
      <c r="R562" s="240"/>
      <c r="S562" s="240"/>
      <c r="T562" s="24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2" t="s">
        <v>201</v>
      </c>
      <c r="AU562" s="242" t="s">
        <v>85</v>
      </c>
      <c r="AV562" s="13" t="s">
        <v>85</v>
      </c>
      <c r="AW562" s="13" t="s">
        <v>4</v>
      </c>
      <c r="AX562" s="13" t="s">
        <v>83</v>
      </c>
      <c r="AY562" s="242" t="s">
        <v>136</v>
      </c>
    </row>
    <row r="563" s="12" customFormat="1" ht="22.8" customHeight="1">
      <c r="A563" s="12"/>
      <c r="B563" s="191"/>
      <c r="C563" s="192"/>
      <c r="D563" s="193" t="s">
        <v>74</v>
      </c>
      <c r="E563" s="205" t="s">
        <v>330</v>
      </c>
      <c r="F563" s="205" t="s">
        <v>1431</v>
      </c>
      <c r="G563" s="192"/>
      <c r="H563" s="192"/>
      <c r="I563" s="195"/>
      <c r="J563" s="206">
        <f>BK563</f>
        <v>0</v>
      </c>
      <c r="K563" s="192"/>
      <c r="L563" s="197"/>
      <c r="M563" s="198"/>
      <c r="N563" s="199"/>
      <c r="O563" s="199"/>
      <c r="P563" s="200">
        <f>SUM(P564:P579)</f>
        <v>0</v>
      </c>
      <c r="Q563" s="199"/>
      <c r="R563" s="200">
        <f>SUM(R564:R579)</f>
        <v>0</v>
      </c>
      <c r="S563" s="199"/>
      <c r="T563" s="201">
        <f>SUM(T564:T579)</f>
        <v>0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202" t="s">
        <v>83</v>
      </c>
      <c r="AT563" s="203" t="s">
        <v>74</v>
      </c>
      <c r="AU563" s="203" t="s">
        <v>83</v>
      </c>
      <c r="AY563" s="202" t="s">
        <v>136</v>
      </c>
      <c r="BK563" s="204">
        <f>SUM(BK564:BK579)</f>
        <v>0</v>
      </c>
    </row>
    <row r="564" s="2" customFormat="1" ht="24.15" customHeight="1">
      <c r="A564" s="41"/>
      <c r="B564" s="42"/>
      <c r="C564" s="207" t="s">
        <v>618</v>
      </c>
      <c r="D564" s="207" t="s">
        <v>139</v>
      </c>
      <c r="E564" s="208" t="s">
        <v>1432</v>
      </c>
      <c r="F564" s="209" t="s">
        <v>1433</v>
      </c>
      <c r="G564" s="210" t="s">
        <v>214</v>
      </c>
      <c r="H564" s="211">
        <v>19.329999999999998</v>
      </c>
      <c r="I564" s="212"/>
      <c r="J564" s="213">
        <f>ROUND(I564*H564,2)</f>
        <v>0</v>
      </c>
      <c r="K564" s="209" t="s">
        <v>197</v>
      </c>
      <c r="L564" s="47"/>
      <c r="M564" s="214" t="s">
        <v>19</v>
      </c>
      <c r="N564" s="215" t="s">
        <v>46</v>
      </c>
      <c r="O564" s="87"/>
      <c r="P564" s="216">
        <f>O564*H564</f>
        <v>0</v>
      </c>
      <c r="Q564" s="216">
        <v>0</v>
      </c>
      <c r="R564" s="216">
        <f>Q564*H564</f>
        <v>0</v>
      </c>
      <c r="S564" s="216">
        <v>0</v>
      </c>
      <c r="T564" s="217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8" t="s">
        <v>163</v>
      </c>
      <c r="AT564" s="218" t="s">
        <v>139</v>
      </c>
      <c r="AU564" s="218" t="s">
        <v>85</v>
      </c>
      <c r="AY564" s="20" t="s">
        <v>136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20" t="s">
        <v>83</v>
      </c>
      <c r="BK564" s="219">
        <f>ROUND(I564*H564,2)</f>
        <v>0</v>
      </c>
      <c r="BL564" s="20" t="s">
        <v>163</v>
      </c>
      <c r="BM564" s="218" t="s">
        <v>1434</v>
      </c>
    </row>
    <row r="565" s="2" customFormat="1">
      <c r="A565" s="41"/>
      <c r="B565" s="42"/>
      <c r="C565" s="43"/>
      <c r="D565" s="220" t="s">
        <v>145</v>
      </c>
      <c r="E565" s="43"/>
      <c r="F565" s="221" t="s">
        <v>1435</v>
      </c>
      <c r="G565" s="43"/>
      <c r="H565" s="43"/>
      <c r="I565" s="222"/>
      <c r="J565" s="43"/>
      <c r="K565" s="43"/>
      <c r="L565" s="47"/>
      <c r="M565" s="223"/>
      <c r="N565" s="224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145</v>
      </c>
      <c r="AU565" s="20" t="s">
        <v>85</v>
      </c>
    </row>
    <row r="566" s="2" customFormat="1">
      <c r="A566" s="41"/>
      <c r="B566" s="42"/>
      <c r="C566" s="43"/>
      <c r="D566" s="225" t="s">
        <v>146</v>
      </c>
      <c r="E566" s="43"/>
      <c r="F566" s="226" t="s">
        <v>1436</v>
      </c>
      <c r="G566" s="43"/>
      <c r="H566" s="43"/>
      <c r="I566" s="222"/>
      <c r="J566" s="43"/>
      <c r="K566" s="43"/>
      <c r="L566" s="47"/>
      <c r="M566" s="223"/>
      <c r="N566" s="224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20" t="s">
        <v>146</v>
      </c>
      <c r="AU566" s="20" t="s">
        <v>85</v>
      </c>
    </row>
    <row r="567" s="2" customFormat="1" ht="24.15" customHeight="1">
      <c r="A567" s="41"/>
      <c r="B567" s="42"/>
      <c r="C567" s="207" t="s">
        <v>626</v>
      </c>
      <c r="D567" s="207" t="s">
        <v>139</v>
      </c>
      <c r="E567" s="208" t="s">
        <v>339</v>
      </c>
      <c r="F567" s="209" t="s">
        <v>340</v>
      </c>
      <c r="G567" s="210" t="s">
        <v>214</v>
      </c>
      <c r="H567" s="211">
        <v>19.329999999999998</v>
      </c>
      <c r="I567" s="212"/>
      <c r="J567" s="213">
        <f>ROUND(I567*H567,2)</f>
        <v>0</v>
      </c>
      <c r="K567" s="209" t="s">
        <v>197</v>
      </c>
      <c r="L567" s="47"/>
      <c r="M567" s="214" t="s">
        <v>19</v>
      </c>
      <c r="N567" s="215" t="s">
        <v>46</v>
      </c>
      <c r="O567" s="87"/>
      <c r="P567" s="216">
        <f>O567*H567</f>
        <v>0</v>
      </c>
      <c r="Q567" s="216">
        <v>0</v>
      </c>
      <c r="R567" s="216">
        <f>Q567*H567</f>
        <v>0</v>
      </c>
      <c r="S567" s="216">
        <v>0</v>
      </c>
      <c r="T567" s="217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18" t="s">
        <v>163</v>
      </c>
      <c r="AT567" s="218" t="s">
        <v>139</v>
      </c>
      <c r="AU567" s="218" t="s">
        <v>85</v>
      </c>
      <c r="AY567" s="20" t="s">
        <v>136</v>
      </c>
      <c r="BE567" s="219">
        <f>IF(N567="základní",J567,0)</f>
        <v>0</v>
      </c>
      <c r="BF567" s="219">
        <f>IF(N567="snížená",J567,0)</f>
        <v>0</v>
      </c>
      <c r="BG567" s="219">
        <f>IF(N567="zákl. přenesená",J567,0)</f>
        <v>0</v>
      </c>
      <c r="BH567" s="219">
        <f>IF(N567="sníž. přenesená",J567,0)</f>
        <v>0</v>
      </c>
      <c r="BI567" s="219">
        <f>IF(N567="nulová",J567,0)</f>
        <v>0</v>
      </c>
      <c r="BJ567" s="20" t="s">
        <v>83</v>
      </c>
      <c r="BK567" s="219">
        <f>ROUND(I567*H567,2)</f>
        <v>0</v>
      </c>
      <c r="BL567" s="20" t="s">
        <v>163</v>
      </c>
      <c r="BM567" s="218" t="s">
        <v>1437</v>
      </c>
    </row>
    <row r="568" s="2" customFormat="1">
      <c r="A568" s="41"/>
      <c r="B568" s="42"/>
      <c r="C568" s="43"/>
      <c r="D568" s="220" t="s">
        <v>145</v>
      </c>
      <c r="E568" s="43"/>
      <c r="F568" s="221" t="s">
        <v>342</v>
      </c>
      <c r="G568" s="43"/>
      <c r="H568" s="43"/>
      <c r="I568" s="222"/>
      <c r="J568" s="43"/>
      <c r="K568" s="43"/>
      <c r="L568" s="47"/>
      <c r="M568" s="223"/>
      <c r="N568" s="224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145</v>
      </c>
      <c r="AU568" s="20" t="s">
        <v>85</v>
      </c>
    </row>
    <row r="569" s="2" customFormat="1">
      <c r="A569" s="41"/>
      <c r="B569" s="42"/>
      <c r="C569" s="43"/>
      <c r="D569" s="225" t="s">
        <v>146</v>
      </c>
      <c r="E569" s="43"/>
      <c r="F569" s="226" t="s">
        <v>343</v>
      </c>
      <c r="G569" s="43"/>
      <c r="H569" s="43"/>
      <c r="I569" s="222"/>
      <c r="J569" s="43"/>
      <c r="K569" s="43"/>
      <c r="L569" s="47"/>
      <c r="M569" s="223"/>
      <c r="N569" s="224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146</v>
      </c>
      <c r="AU569" s="20" t="s">
        <v>85</v>
      </c>
    </row>
    <row r="570" s="2" customFormat="1" ht="24.15" customHeight="1">
      <c r="A570" s="41"/>
      <c r="B570" s="42"/>
      <c r="C570" s="207" t="s">
        <v>631</v>
      </c>
      <c r="D570" s="207" t="s">
        <v>139</v>
      </c>
      <c r="E570" s="208" t="s">
        <v>344</v>
      </c>
      <c r="F570" s="209" t="s">
        <v>345</v>
      </c>
      <c r="G570" s="210" t="s">
        <v>214</v>
      </c>
      <c r="H570" s="211">
        <v>521.90999999999997</v>
      </c>
      <c r="I570" s="212"/>
      <c r="J570" s="213">
        <f>ROUND(I570*H570,2)</f>
        <v>0</v>
      </c>
      <c r="K570" s="209" t="s">
        <v>197</v>
      </c>
      <c r="L570" s="47"/>
      <c r="M570" s="214" t="s">
        <v>19</v>
      </c>
      <c r="N570" s="215" t="s">
        <v>46</v>
      </c>
      <c r="O570" s="87"/>
      <c r="P570" s="216">
        <f>O570*H570</f>
        <v>0</v>
      </c>
      <c r="Q570" s="216">
        <v>0</v>
      </c>
      <c r="R570" s="216">
        <f>Q570*H570</f>
        <v>0</v>
      </c>
      <c r="S570" s="216">
        <v>0</v>
      </c>
      <c r="T570" s="217">
        <f>S570*H570</f>
        <v>0</v>
      </c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R570" s="218" t="s">
        <v>163</v>
      </c>
      <c r="AT570" s="218" t="s">
        <v>139</v>
      </c>
      <c r="AU570" s="218" t="s">
        <v>85</v>
      </c>
      <c r="AY570" s="20" t="s">
        <v>136</v>
      </c>
      <c r="BE570" s="219">
        <f>IF(N570="základní",J570,0)</f>
        <v>0</v>
      </c>
      <c r="BF570" s="219">
        <f>IF(N570="snížená",J570,0)</f>
        <v>0</v>
      </c>
      <c r="BG570" s="219">
        <f>IF(N570="zákl. přenesená",J570,0)</f>
        <v>0</v>
      </c>
      <c r="BH570" s="219">
        <f>IF(N570="sníž. přenesená",J570,0)</f>
        <v>0</v>
      </c>
      <c r="BI570" s="219">
        <f>IF(N570="nulová",J570,0)</f>
        <v>0</v>
      </c>
      <c r="BJ570" s="20" t="s">
        <v>83</v>
      </c>
      <c r="BK570" s="219">
        <f>ROUND(I570*H570,2)</f>
        <v>0</v>
      </c>
      <c r="BL570" s="20" t="s">
        <v>163</v>
      </c>
      <c r="BM570" s="218" t="s">
        <v>1438</v>
      </c>
    </row>
    <row r="571" s="2" customFormat="1">
      <c r="A571" s="41"/>
      <c r="B571" s="42"/>
      <c r="C571" s="43"/>
      <c r="D571" s="220" t="s">
        <v>145</v>
      </c>
      <c r="E571" s="43"/>
      <c r="F571" s="221" t="s">
        <v>347</v>
      </c>
      <c r="G571" s="43"/>
      <c r="H571" s="43"/>
      <c r="I571" s="222"/>
      <c r="J571" s="43"/>
      <c r="K571" s="43"/>
      <c r="L571" s="47"/>
      <c r="M571" s="223"/>
      <c r="N571" s="224"/>
      <c r="O571" s="87"/>
      <c r="P571" s="87"/>
      <c r="Q571" s="87"/>
      <c r="R571" s="87"/>
      <c r="S571" s="87"/>
      <c r="T571" s="88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T571" s="20" t="s">
        <v>145</v>
      </c>
      <c r="AU571" s="20" t="s">
        <v>85</v>
      </c>
    </row>
    <row r="572" s="2" customFormat="1">
      <c r="A572" s="41"/>
      <c r="B572" s="42"/>
      <c r="C572" s="43"/>
      <c r="D572" s="225" t="s">
        <v>146</v>
      </c>
      <c r="E572" s="43"/>
      <c r="F572" s="226" t="s">
        <v>348</v>
      </c>
      <c r="G572" s="43"/>
      <c r="H572" s="43"/>
      <c r="I572" s="222"/>
      <c r="J572" s="43"/>
      <c r="K572" s="43"/>
      <c r="L572" s="47"/>
      <c r="M572" s="223"/>
      <c r="N572" s="224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146</v>
      </c>
      <c r="AU572" s="20" t="s">
        <v>85</v>
      </c>
    </row>
    <row r="573" s="13" customFormat="1">
      <c r="A573" s="13"/>
      <c r="B573" s="232"/>
      <c r="C573" s="233"/>
      <c r="D573" s="220" t="s">
        <v>201</v>
      </c>
      <c r="E573" s="233"/>
      <c r="F573" s="235" t="s">
        <v>1439</v>
      </c>
      <c r="G573" s="233"/>
      <c r="H573" s="236">
        <v>521.90999999999997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201</v>
      </c>
      <c r="AU573" s="242" t="s">
        <v>85</v>
      </c>
      <c r="AV573" s="13" t="s">
        <v>85</v>
      </c>
      <c r="AW573" s="13" t="s">
        <v>4</v>
      </c>
      <c r="AX573" s="13" t="s">
        <v>83</v>
      </c>
      <c r="AY573" s="242" t="s">
        <v>136</v>
      </c>
    </row>
    <row r="574" s="2" customFormat="1" ht="37.8" customHeight="1">
      <c r="A574" s="41"/>
      <c r="B574" s="42"/>
      <c r="C574" s="207" t="s">
        <v>637</v>
      </c>
      <c r="D574" s="207" t="s">
        <v>139</v>
      </c>
      <c r="E574" s="208" t="s">
        <v>1440</v>
      </c>
      <c r="F574" s="209" t="s">
        <v>1441</v>
      </c>
      <c r="G574" s="210" t="s">
        <v>214</v>
      </c>
      <c r="H574" s="211">
        <v>19.329999999999998</v>
      </c>
      <c r="I574" s="212"/>
      <c r="J574" s="213">
        <f>ROUND(I574*H574,2)</f>
        <v>0</v>
      </c>
      <c r="K574" s="209" t="s">
        <v>197</v>
      </c>
      <c r="L574" s="47"/>
      <c r="M574" s="214" t="s">
        <v>19</v>
      </c>
      <c r="N574" s="215" t="s">
        <v>46</v>
      </c>
      <c r="O574" s="87"/>
      <c r="P574" s="216">
        <f>O574*H574</f>
        <v>0</v>
      </c>
      <c r="Q574" s="216">
        <v>0</v>
      </c>
      <c r="R574" s="216">
        <f>Q574*H574</f>
        <v>0</v>
      </c>
      <c r="S574" s="216">
        <v>0</v>
      </c>
      <c r="T574" s="217">
        <f>S574*H574</f>
        <v>0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18" t="s">
        <v>163</v>
      </c>
      <c r="AT574" s="218" t="s">
        <v>139</v>
      </c>
      <c r="AU574" s="218" t="s">
        <v>85</v>
      </c>
      <c r="AY574" s="20" t="s">
        <v>136</v>
      </c>
      <c r="BE574" s="219">
        <f>IF(N574="základní",J574,0)</f>
        <v>0</v>
      </c>
      <c r="BF574" s="219">
        <f>IF(N574="snížená",J574,0)</f>
        <v>0</v>
      </c>
      <c r="BG574" s="219">
        <f>IF(N574="zákl. přenesená",J574,0)</f>
        <v>0</v>
      </c>
      <c r="BH574" s="219">
        <f>IF(N574="sníž. přenesená",J574,0)</f>
        <v>0</v>
      </c>
      <c r="BI574" s="219">
        <f>IF(N574="nulová",J574,0)</f>
        <v>0</v>
      </c>
      <c r="BJ574" s="20" t="s">
        <v>83</v>
      </c>
      <c r="BK574" s="219">
        <f>ROUND(I574*H574,2)</f>
        <v>0</v>
      </c>
      <c r="BL574" s="20" t="s">
        <v>163</v>
      </c>
      <c r="BM574" s="218" t="s">
        <v>1442</v>
      </c>
    </row>
    <row r="575" s="2" customFormat="1">
      <c r="A575" s="41"/>
      <c r="B575" s="42"/>
      <c r="C575" s="43"/>
      <c r="D575" s="220" t="s">
        <v>145</v>
      </c>
      <c r="E575" s="43"/>
      <c r="F575" s="221" t="s">
        <v>1443</v>
      </c>
      <c r="G575" s="43"/>
      <c r="H575" s="43"/>
      <c r="I575" s="222"/>
      <c r="J575" s="43"/>
      <c r="K575" s="43"/>
      <c r="L575" s="47"/>
      <c r="M575" s="223"/>
      <c r="N575" s="224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145</v>
      </c>
      <c r="AU575" s="20" t="s">
        <v>85</v>
      </c>
    </row>
    <row r="576" s="2" customFormat="1">
      <c r="A576" s="41"/>
      <c r="B576" s="42"/>
      <c r="C576" s="43"/>
      <c r="D576" s="225" t="s">
        <v>146</v>
      </c>
      <c r="E576" s="43"/>
      <c r="F576" s="226" t="s">
        <v>1444</v>
      </c>
      <c r="G576" s="43"/>
      <c r="H576" s="43"/>
      <c r="I576" s="222"/>
      <c r="J576" s="43"/>
      <c r="K576" s="43"/>
      <c r="L576" s="47"/>
      <c r="M576" s="223"/>
      <c r="N576" s="224"/>
      <c r="O576" s="87"/>
      <c r="P576" s="87"/>
      <c r="Q576" s="87"/>
      <c r="R576" s="87"/>
      <c r="S576" s="87"/>
      <c r="T576" s="88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T576" s="20" t="s">
        <v>146</v>
      </c>
      <c r="AU576" s="20" t="s">
        <v>85</v>
      </c>
    </row>
    <row r="577" s="2" customFormat="1" ht="24.15" customHeight="1">
      <c r="A577" s="41"/>
      <c r="B577" s="42"/>
      <c r="C577" s="207" t="s">
        <v>641</v>
      </c>
      <c r="D577" s="207" t="s">
        <v>139</v>
      </c>
      <c r="E577" s="208" t="s">
        <v>1445</v>
      </c>
      <c r="F577" s="209" t="s">
        <v>1446</v>
      </c>
      <c r="G577" s="210" t="s">
        <v>214</v>
      </c>
      <c r="H577" s="211">
        <v>19.329999999999998</v>
      </c>
      <c r="I577" s="212"/>
      <c r="J577" s="213">
        <f>ROUND(I577*H577,2)</f>
        <v>0</v>
      </c>
      <c r="K577" s="209" t="s">
        <v>197</v>
      </c>
      <c r="L577" s="47"/>
      <c r="M577" s="214" t="s">
        <v>19</v>
      </c>
      <c r="N577" s="215" t="s">
        <v>46</v>
      </c>
      <c r="O577" s="87"/>
      <c r="P577" s="216">
        <f>O577*H577</f>
        <v>0</v>
      </c>
      <c r="Q577" s="216">
        <v>0</v>
      </c>
      <c r="R577" s="216">
        <f>Q577*H577</f>
        <v>0</v>
      </c>
      <c r="S577" s="216">
        <v>0</v>
      </c>
      <c r="T577" s="217">
        <f>S577*H577</f>
        <v>0</v>
      </c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R577" s="218" t="s">
        <v>163</v>
      </c>
      <c r="AT577" s="218" t="s">
        <v>139</v>
      </c>
      <c r="AU577" s="218" t="s">
        <v>85</v>
      </c>
      <c r="AY577" s="20" t="s">
        <v>136</v>
      </c>
      <c r="BE577" s="219">
        <f>IF(N577="základní",J577,0)</f>
        <v>0</v>
      </c>
      <c r="BF577" s="219">
        <f>IF(N577="snížená",J577,0)</f>
        <v>0</v>
      </c>
      <c r="BG577" s="219">
        <f>IF(N577="zákl. přenesená",J577,0)</f>
        <v>0</v>
      </c>
      <c r="BH577" s="219">
        <f>IF(N577="sníž. přenesená",J577,0)</f>
        <v>0</v>
      </c>
      <c r="BI577" s="219">
        <f>IF(N577="nulová",J577,0)</f>
        <v>0</v>
      </c>
      <c r="BJ577" s="20" t="s">
        <v>83</v>
      </c>
      <c r="BK577" s="219">
        <f>ROUND(I577*H577,2)</f>
        <v>0</v>
      </c>
      <c r="BL577" s="20" t="s">
        <v>163</v>
      </c>
      <c r="BM577" s="218" t="s">
        <v>1447</v>
      </c>
    </row>
    <row r="578" s="2" customFormat="1">
      <c r="A578" s="41"/>
      <c r="B578" s="42"/>
      <c r="C578" s="43"/>
      <c r="D578" s="220" t="s">
        <v>145</v>
      </c>
      <c r="E578" s="43"/>
      <c r="F578" s="221" t="s">
        <v>1448</v>
      </c>
      <c r="G578" s="43"/>
      <c r="H578" s="43"/>
      <c r="I578" s="222"/>
      <c r="J578" s="43"/>
      <c r="K578" s="43"/>
      <c r="L578" s="47"/>
      <c r="M578" s="223"/>
      <c r="N578" s="224"/>
      <c r="O578" s="87"/>
      <c r="P578" s="87"/>
      <c r="Q578" s="87"/>
      <c r="R578" s="87"/>
      <c r="S578" s="87"/>
      <c r="T578" s="88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T578" s="20" t="s">
        <v>145</v>
      </c>
      <c r="AU578" s="20" t="s">
        <v>85</v>
      </c>
    </row>
    <row r="579" s="2" customFormat="1">
      <c r="A579" s="41"/>
      <c r="B579" s="42"/>
      <c r="C579" s="43"/>
      <c r="D579" s="225" t="s">
        <v>146</v>
      </c>
      <c r="E579" s="43"/>
      <c r="F579" s="226" t="s">
        <v>1449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146</v>
      </c>
      <c r="AU579" s="20" t="s">
        <v>85</v>
      </c>
    </row>
    <row r="580" s="12" customFormat="1" ht="22.8" customHeight="1">
      <c r="A580" s="12"/>
      <c r="B580" s="191"/>
      <c r="C580" s="192"/>
      <c r="D580" s="193" t="s">
        <v>74</v>
      </c>
      <c r="E580" s="205" t="s">
        <v>356</v>
      </c>
      <c r="F580" s="205" t="s">
        <v>357</v>
      </c>
      <c r="G580" s="192"/>
      <c r="H580" s="192"/>
      <c r="I580" s="195"/>
      <c r="J580" s="206">
        <f>BK580</f>
        <v>0</v>
      </c>
      <c r="K580" s="192"/>
      <c r="L580" s="197"/>
      <c r="M580" s="198"/>
      <c r="N580" s="199"/>
      <c r="O580" s="199"/>
      <c r="P580" s="200">
        <f>SUM(P581:P583)</f>
        <v>0</v>
      </c>
      <c r="Q580" s="199"/>
      <c r="R580" s="200">
        <f>SUM(R581:R583)</f>
        <v>0</v>
      </c>
      <c r="S580" s="199"/>
      <c r="T580" s="201">
        <f>SUM(T581:T583)</f>
        <v>0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02" t="s">
        <v>83</v>
      </c>
      <c r="AT580" s="203" t="s">
        <v>74</v>
      </c>
      <c r="AU580" s="203" t="s">
        <v>83</v>
      </c>
      <c r="AY580" s="202" t="s">
        <v>136</v>
      </c>
      <c r="BK580" s="204">
        <f>SUM(BK581:BK583)</f>
        <v>0</v>
      </c>
    </row>
    <row r="581" s="2" customFormat="1" ht="24.15" customHeight="1">
      <c r="A581" s="41"/>
      <c r="B581" s="42"/>
      <c r="C581" s="207" t="s">
        <v>649</v>
      </c>
      <c r="D581" s="207" t="s">
        <v>139</v>
      </c>
      <c r="E581" s="208" t="s">
        <v>359</v>
      </c>
      <c r="F581" s="209" t="s">
        <v>360</v>
      </c>
      <c r="G581" s="210" t="s">
        <v>214</v>
      </c>
      <c r="H581" s="211">
        <v>28.452000000000002</v>
      </c>
      <c r="I581" s="212"/>
      <c r="J581" s="213">
        <f>ROUND(I581*H581,2)</f>
        <v>0</v>
      </c>
      <c r="K581" s="209" t="s">
        <v>197</v>
      </c>
      <c r="L581" s="47"/>
      <c r="M581" s="214" t="s">
        <v>19</v>
      </c>
      <c r="N581" s="215" t="s">
        <v>46</v>
      </c>
      <c r="O581" s="87"/>
      <c r="P581" s="216">
        <f>O581*H581</f>
        <v>0</v>
      </c>
      <c r="Q581" s="216">
        <v>0</v>
      </c>
      <c r="R581" s="216">
        <f>Q581*H581</f>
        <v>0</v>
      </c>
      <c r="S581" s="216">
        <v>0</v>
      </c>
      <c r="T581" s="217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218" t="s">
        <v>163</v>
      </c>
      <c r="AT581" s="218" t="s">
        <v>139</v>
      </c>
      <c r="AU581" s="218" t="s">
        <v>85</v>
      </c>
      <c r="AY581" s="20" t="s">
        <v>136</v>
      </c>
      <c r="BE581" s="219">
        <f>IF(N581="základní",J581,0)</f>
        <v>0</v>
      </c>
      <c r="BF581" s="219">
        <f>IF(N581="snížená",J581,0)</f>
        <v>0</v>
      </c>
      <c r="BG581" s="219">
        <f>IF(N581="zákl. přenesená",J581,0)</f>
        <v>0</v>
      </c>
      <c r="BH581" s="219">
        <f>IF(N581="sníž. přenesená",J581,0)</f>
        <v>0</v>
      </c>
      <c r="BI581" s="219">
        <f>IF(N581="nulová",J581,0)</f>
        <v>0</v>
      </c>
      <c r="BJ581" s="20" t="s">
        <v>83</v>
      </c>
      <c r="BK581" s="219">
        <f>ROUND(I581*H581,2)</f>
        <v>0</v>
      </c>
      <c r="BL581" s="20" t="s">
        <v>163</v>
      </c>
      <c r="BM581" s="218" t="s">
        <v>1450</v>
      </c>
    </row>
    <row r="582" s="2" customFormat="1">
      <c r="A582" s="41"/>
      <c r="B582" s="42"/>
      <c r="C582" s="43"/>
      <c r="D582" s="220" t="s">
        <v>145</v>
      </c>
      <c r="E582" s="43"/>
      <c r="F582" s="221" t="s">
        <v>362</v>
      </c>
      <c r="G582" s="43"/>
      <c r="H582" s="43"/>
      <c r="I582" s="222"/>
      <c r="J582" s="43"/>
      <c r="K582" s="43"/>
      <c r="L582" s="47"/>
      <c r="M582" s="223"/>
      <c r="N582" s="224"/>
      <c r="O582" s="87"/>
      <c r="P582" s="87"/>
      <c r="Q582" s="87"/>
      <c r="R582" s="87"/>
      <c r="S582" s="87"/>
      <c r="T582" s="88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0" t="s">
        <v>145</v>
      </c>
      <c r="AU582" s="20" t="s">
        <v>85</v>
      </c>
    </row>
    <row r="583" s="2" customFormat="1">
      <c r="A583" s="41"/>
      <c r="B583" s="42"/>
      <c r="C583" s="43"/>
      <c r="D583" s="225" t="s">
        <v>146</v>
      </c>
      <c r="E583" s="43"/>
      <c r="F583" s="226" t="s">
        <v>363</v>
      </c>
      <c r="G583" s="43"/>
      <c r="H583" s="43"/>
      <c r="I583" s="222"/>
      <c r="J583" s="43"/>
      <c r="K583" s="43"/>
      <c r="L583" s="47"/>
      <c r="M583" s="223"/>
      <c r="N583" s="224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146</v>
      </c>
      <c r="AU583" s="20" t="s">
        <v>85</v>
      </c>
    </row>
    <row r="584" s="12" customFormat="1" ht="25.92" customHeight="1">
      <c r="A584" s="12"/>
      <c r="B584" s="191"/>
      <c r="C584" s="192"/>
      <c r="D584" s="193" t="s">
        <v>74</v>
      </c>
      <c r="E584" s="194" t="s">
        <v>364</v>
      </c>
      <c r="F584" s="194" t="s">
        <v>365</v>
      </c>
      <c r="G584" s="192"/>
      <c r="H584" s="192"/>
      <c r="I584" s="195"/>
      <c r="J584" s="196">
        <f>BK584</f>
        <v>0</v>
      </c>
      <c r="K584" s="192"/>
      <c r="L584" s="197"/>
      <c r="M584" s="198"/>
      <c r="N584" s="199"/>
      <c r="O584" s="199"/>
      <c r="P584" s="200">
        <f>P585+P594+P608+P617+P623+P641+P644+P746</f>
        <v>0</v>
      </c>
      <c r="Q584" s="199"/>
      <c r="R584" s="200">
        <f>R585+R594+R608+R617+R623+R641+R644+R746</f>
        <v>6.4101745999999995</v>
      </c>
      <c r="S584" s="199"/>
      <c r="T584" s="201">
        <f>T585+T594+T608+T617+T623+T641+T644+T746</f>
        <v>0.058806000000000004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202" t="s">
        <v>85</v>
      </c>
      <c r="AT584" s="203" t="s">
        <v>74</v>
      </c>
      <c r="AU584" s="203" t="s">
        <v>75</v>
      </c>
      <c r="AY584" s="202" t="s">
        <v>136</v>
      </c>
      <c r="BK584" s="204">
        <f>BK585+BK594+BK608+BK617+BK623+BK641+BK644+BK746</f>
        <v>0</v>
      </c>
    </row>
    <row r="585" s="12" customFormat="1" ht="22.8" customHeight="1">
      <c r="A585" s="12"/>
      <c r="B585" s="191"/>
      <c r="C585" s="192"/>
      <c r="D585" s="193" t="s">
        <v>74</v>
      </c>
      <c r="E585" s="205" t="s">
        <v>1451</v>
      </c>
      <c r="F585" s="205" t="s">
        <v>1452</v>
      </c>
      <c r="G585" s="192"/>
      <c r="H585" s="192"/>
      <c r="I585" s="195"/>
      <c r="J585" s="206">
        <f>BK585</f>
        <v>0</v>
      </c>
      <c r="K585" s="192"/>
      <c r="L585" s="197"/>
      <c r="M585" s="198"/>
      <c r="N585" s="199"/>
      <c r="O585" s="199"/>
      <c r="P585" s="200">
        <f>SUM(P586:P593)</f>
        <v>0</v>
      </c>
      <c r="Q585" s="199"/>
      <c r="R585" s="200">
        <f>SUM(R586:R593)</f>
        <v>0.0030800000000000003</v>
      </c>
      <c r="S585" s="199"/>
      <c r="T585" s="201">
        <f>SUM(T586:T593)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02" t="s">
        <v>85</v>
      </c>
      <c r="AT585" s="203" t="s">
        <v>74</v>
      </c>
      <c r="AU585" s="203" t="s">
        <v>83</v>
      </c>
      <c r="AY585" s="202" t="s">
        <v>136</v>
      </c>
      <c r="BK585" s="204">
        <f>SUM(BK586:BK593)</f>
        <v>0</v>
      </c>
    </row>
    <row r="586" s="2" customFormat="1" ht="24.15" customHeight="1">
      <c r="A586" s="41"/>
      <c r="B586" s="42"/>
      <c r="C586" s="207" t="s">
        <v>661</v>
      </c>
      <c r="D586" s="207" t="s">
        <v>139</v>
      </c>
      <c r="E586" s="208" t="s">
        <v>1453</v>
      </c>
      <c r="F586" s="209" t="s">
        <v>1454</v>
      </c>
      <c r="G586" s="210" t="s">
        <v>222</v>
      </c>
      <c r="H586" s="211">
        <v>7.7000000000000002</v>
      </c>
      <c r="I586" s="212"/>
      <c r="J586" s="213">
        <f>ROUND(I586*H586,2)</f>
        <v>0</v>
      </c>
      <c r="K586" s="209" t="s">
        <v>197</v>
      </c>
      <c r="L586" s="47"/>
      <c r="M586" s="214" t="s">
        <v>19</v>
      </c>
      <c r="N586" s="215" t="s">
        <v>46</v>
      </c>
      <c r="O586" s="87"/>
      <c r="P586" s="216">
        <f>O586*H586</f>
        <v>0</v>
      </c>
      <c r="Q586" s="216">
        <v>0.00040000000000000002</v>
      </c>
      <c r="R586" s="216">
        <f>Q586*H586</f>
        <v>0.0030800000000000003</v>
      </c>
      <c r="S586" s="216">
        <v>0</v>
      </c>
      <c r="T586" s="217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18" t="s">
        <v>310</v>
      </c>
      <c r="AT586" s="218" t="s">
        <v>139</v>
      </c>
      <c r="AU586" s="218" t="s">
        <v>85</v>
      </c>
      <c r="AY586" s="20" t="s">
        <v>136</v>
      </c>
      <c r="BE586" s="219">
        <f>IF(N586="základní",J586,0)</f>
        <v>0</v>
      </c>
      <c r="BF586" s="219">
        <f>IF(N586="snížená",J586,0)</f>
        <v>0</v>
      </c>
      <c r="BG586" s="219">
        <f>IF(N586="zákl. přenesená",J586,0)</f>
        <v>0</v>
      </c>
      <c r="BH586" s="219">
        <f>IF(N586="sníž. přenesená",J586,0)</f>
        <v>0</v>
      </c>
      <c r="BI586" s="219">
        <f>IF(N586="nulová",J586,0)</f>
        <v>0</v>
      </c>
      <c r="BJ586" s="20" t="s">
        <v>83</v>
      </c>
      <c r="BK586" s="219">
        <f>ROUND(I586*H586,2)</f>
        <v>0</v>
      </c>
      <c r="BL586" s="20" t="s">
        <v>310</v>
      </c>
      <c r="BM586" s="218" t="s">
        <v>1455</v>
      </c>
    </row>
    <row r="587" s="2" customFormat="1">
      <c r="A587" s="41"/>
      <c r="B587" s="42"/>
      <c r="C587" s="43"/>
      <c r="D587" s="220" t="s">
        <v>145</v>
      </c>
      <c r="E587" s="43"/>
      <c r="F587" s="221" t="s">
        <v>1456</v>
      </c>
      <c r="G587" s="43"/>
      <c r="H587" s="43"/>
      <c r="I587" s="222"/>
      <c r="J587" s="43"/>
      <c r="K587" s="43"/>
      <c r="L587" s="47"/>
      <c r="M587" s="223"/>
      <c r="N587" s="224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145</v>
      </c>
      <c r="AU587" s="20" t="s">
        <v>85</v>
      </c>
    </row>
    <row r="588" s="2" customFormat="1">
      <c r="A588" s="41"/>
      <c r="B588" s="42"/>
      <c r="C588" s="43"/>
      <c r="D588" s="225" t="s">
        <v>146</v>
      </c>
      <c r="E588" s="43"/>
      <c r="F588" s="226" t="s">
        <v>1457</v>
      </c>
      <c r="G588" s="43"/>
      <c r="H588" s="43"/>
      <c r="I588" s="222"/>
      <c r="J588" s="43"/>
      <c r="K588" s="43"/>
      <c r="L588" s="47"/>
      <c r="M588" s="223"/>
      <c r="N588" s="224"/>
      <c r="O588" s="87"/>
      <c r="P588" s="87"/>
      <c r="Q588" s="87"/>
      <c r="R588" s="87"/>
      <c r="S588" s="87"/>
      <c r="T588" s="88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T588" s="20" t="s">
        <v>146</v>
      </c>
      <c r="AU588" s="20" t="s">
        <v>85</v>
      </c>
    </row>
    <row r="589" s="15" customFormat="1">
      <c r="A589" s="15"/>
      <c r="B589" s="254"/>
      <c r="C589" s="255"/>
      <c r="D589" s="220" t="s">
        <v>201</v>
      </c>
      <c r="E589" s="256" t="s">
        <v>19</v>
      </c>
      <c r="F589" s="257" t="s">
        <v>1458</v>
      </c>
      <c r="G589" s="255"/>
      <c r="H589" s="256" t="s">
        <v>19</v>
      </c>
      <c r="I589" s="258"/>
      <c r="J589" s="255"/>
      <c r="K589" s="255"/>
      <c r="L589" s="259"/>
      <c r="M589" s="260"/>
      <c r="N589" s="261"/>
      <c r="O589" s="261"/>
      <c r="P589" s="261"/>
      <c r="Q589" s="261"/>
      <c r="R589" s="261"/>
      <c r="S589" s="261"/>
      <c r="T589" s="262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63" t="s">
        <v>201</v>
      </c>
      <c r="AU589" s="263" t="s">
        <v>85</v>
      </c>
      <c r="AV589" s="15" t="s">
        <v>83</v>
      </c>
      <c r="AW589" s="15" t="s">
        <v>35</v>
      </c>
      <c r="AX589" s="15" t="s">
        <v>75</v>
      </c>
      <c r="AY589" s="263" t="s">
        <v>136</v>
      </c>
    </row>
    <row r="590" s="13" customFormat="1">
      <c r="A590" s="13"/>
      <c r="B590" s="232"/>
      <c r="C590" s="233"/>
      <c r="D590" s="220" t="s">
        <v>201</v>
      </c>
      <c r="E590" s="234" t="s">
        <v>19</v>
      </c>
      <c r="F590" s="235" t="s">
        <v>1459</v>
      </c>
      <c r="G590" s="233"/>
      <c r="H590" s="236">
        <v>7.7000000000000002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201</v>
      </c>
      <c r="AU590" s="242" t="s">
        <v>85</v>
      </c>
      <c r="AV590" s="13" t="s">
        <v>85</v>
      </c>
      <c r="AW590" s="13" t="s">
        <v>35</v>
      </c>
      <c r="AX590" s="13" t="s">
        <v>83</v>
      </c>
      <c r="AY590" s="242" t="s">
        <v>136</v>
      </c>
    </row>
    <row r="591" s="2" customFormat="1" ht="24.15" customHeight="1">
      <c r="A591" s="41"/>
      <c r="B591" s="42"/>
      <c r="C591" s="207" t="s">
        <v>667</v>
      </c>
      <c r="D591" s="207" t="s">
        <v>139</v>
      </c>
      <c r="E591" s="208" t="s">
        <v>1460</v>
      </c>
      <c r="F591" s="209" t="s">
        <v>1461</v>
      </c>
      <c r="G591" s="210" t="s">
        <v>214</v>
      </c>
      <c r="H591" s="211">
        <v>0.0030000000000000001</v>
      </c>
      <c r="I591" s="212"/>
      <c r="J591" s="213">
        <f>ROUND(I591*H591,2)</f>
        <v>0</v>
      </c>
      <c r="K591" s="209" t="s">
        <v>197</v>
      </c>
      <c r="L591" s="47"/>
      <c r="M591" s="214" t="s">
        <v>19</v>
      </c>
      <c r="N591" s="215" t="s">
        <v>46</v>
      </c>
      <c r="O591" s="87"/>
      <c r="P591" s="216">
        <f>O591*H591</f>
        <v>0</v>
      </c>
      <c r="Q591" s="216">
        <v>0</v>
      </c>
      <c r="R591" s="216">
        <f>Q591*H591</f>
        <v>0</v>
      </c>
      <c r="S591" s="216">
        <v>0</v>
      </c>
      <c r="T591" s="217">
        <f>S591*H591</f>
        <v>0</v>
      </c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R591" s="218" t="s">
        <v>310</v>
      </c>
      <c r="AT591" s="218" t="s">
        <v>139</v>
      </c>
      <c r="AU591" s="218" t="s">
        <v>85</v>
      </c>
      <c r="AY591" s="20" t="s">
        <v>136</v>
      </c>
      <c r="BE591" s="219">
        <f>IF(N591="základní",J591,0)</f>
        <v>0</v>
      </c>
      <c r="BF591" s="219">
        <f>IF(N591="snížená",J591,0)</f>
        <v>0</v>
      </c>
      <c r="BG591" s="219">
        <f>IF(N591="zákl. přenesená",J591,0)</f>
        <v>0</v>
      </c>
      <c r="BH591" s="219">
        <f>IF(N591="sníž. přenesená",J591,0)</f>
        <v>0</v>
      </c>
      <c r="BI591" s="219">
        <f>IF(N591="nulová",J591,0)</f>
        <v>0</v>
      </c>
      <c r="BJ591" s="20" t="s">
        <v>83</v>
      </c>
      <c r="BK591" s="219">
        <f>ROUND(I591*H591,2)</f>
        <v>0</v>
      </c>
      <c r="BL591" s="20" t="s">
        <v>310</v>
      </c>
      <c r="BM591" s="218" t="s">
        <v>1462</v>
      </c>
    </row>
    <row r="592" s="2" customFormat="1">
      <c r="A592" s="41"/>
      <c r="B592" s="42"/>
      <c r="C592" s="43"/>
      <c r="D592" s="220" t="s">
        <v>145</v>
      </c>
      <c r="E592" s="43"/>
      <c r="F592" s="221" t="s">
        <v>1463</v>
      </c>
      <c r="G592" s="43"/>
      <c r="H592" s="43"/>
      <c r="I592" s="222"/>
      <c r="J592" s="43"/>
      <c r="K592" s="43"/>
      <c r="L592" s="47"/>
      <c r="M592" s="223"/>
      <c r="N592" s="224"/>
      <c r="O592" s="87"/>
      <c r="P592" s="87"/>
      <c r="Q592" s="87"/>
      <c r="R592" s="87"/>
      <c r="S592" s="87"/>
      <c r="T592" s="88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T592" s="20" t="s">
        <v>145</v>
      </c>
      <c r="AU592" s="20" t="s">
        <v>85</v>
      </c>
    </row>
    <row r="593" s="2" customFormat="1">
      <c r="A593" s="41"/>
      <c r="B593" s="42"/>
      <c r="C593" s="43"/>
      <c r="D593" s="225" t="s">
        <v>146</v>
      </c>
      <c r="E593" s="43"/>
      <c r="F593" s="226" t="s">
        <v>1464</v>
      </c>
      <c r="G593" s="43"/>
      <c r="H593" s="43"/>
      <c r="I593" s="222"/>
      <c r="J593" s="43"/>
      <c r="K593" s="43"/>
      <c r="L593" s="47"/>
      <c r="M593" s="223"/>
      <c r="N593" s="224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146</v>
      </c>
      <c r="AU593" s="20" t="s">
        <v>85</v>
      </c>
    </row>
    <row r="594" s="12" customFormat="1" ht="22.8" customHeight="1">
      <c r="A594" s="12"/>
      <c r="B594" s="191"/>
      <c r="C594" s="192"/>
      <c r="D594" s="193" t="s">
        <v>74</v>
      </c>
      <c r="E594" s="205" t="s">
        <v>1465</v>
      </c>
      <c r="F594" s="205" t="s">
        <v>1466</v>
      </c>
      <c r="G594" s="192"/>
      <c r="H594" s="192"/>
      <c r="I594" s="195"/>
      <c r="J594" s="206">
        <f>BK594</f>
        <v>0</v>
      </c>
      <c r="K594" s="192"/>
      <c r="L594" s="197"/>
      <c r="M594" s="198"/>
      <c r="N594" s="199"/>
      <c r="O594" s="199"/>
      <c r="P594" s="200">
        <f>SUM(P595:P607)</f>
        <v>0</v>
      </c>
      <c r="Q594" s="199"/>
      <c r="R594" s="200">
        <f>SUM(R595:R607)</f>
        <v>0.021313499999999999</v>
      </c>
      <c r="S594" s="199"/>
      <c r="T594" s="201">
        <f>SUM(T595:T607)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202" t="s">
        <v>85</v>
      </c>
      <c r="AT594" s="203" t="s">
        <v>74</v>
      </c>
      <c r="AU594" s="203" t="s">
        <v>83</v>
      </c>
      <c r="AY594" s="202" t="s">
        <v>136</v>
      </c>
      <c r="BK594" s="204">
        <f>SUM(BK595:BK607)</f>
        <v>0</v>
      </c>
    </row>
    <row r="595" s="2" customFormat="1" ht="33" customHeight="1">
      <c r="A595" s="41"/>
      <c r="B595" s="42"/>
      <c r="C595" s="207" t="s">
        <v>672</v>
      </c>
      <c r="D595" s="207" t="s">
        <v>139</v>
      </c>
      <c r="E595" s="208" t="s">
        <v>1467</v>
      </c>
      <c r="F595" s="209" t="s">
        <v>1468</v>
      </c>
      <c r="G595" s="210" t="s">
        <v>222</v>
      </c>
      <c r="H595" s="211">
        <v>10.93</v>
      </c>
      <c r="I595" s="212"/>
      <c r="J595" s="213">
        <f>ROUND(I595*H595,2)</f>
        <v>0</v>
      </c>
      <c r="K595" s="209" t="s">
        <v>197</v>
      </c>
      <c r="L595" s="47"/>
      <c r="M595" s="214" t="s">
        <v>19</v>
      </c>
      <c r="N595" s="215" t="s">
        <v>46</v>
      </c>
      <c r="O595" s="87"/>
      <c r="P595" s="216">
        <f>O595*H595</f>
        <v>0</v>
      </c>
      <c r="Q595" s="216">
        <v>0.00155</v>
      </c>
      <c r="R595" s="216">
        <f>Q595*H595</f>
        <v>0.016941499999999998</v>
      </c>
      <c r="S595" s="216">
        <v>0</v>
      </c>
      <c r="T595" s="217">
        <f>S595*H595</f>
        <v>0</v>
      </c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R595" s="218" t="s">
        <v>310</v>
      </c>
      <c r="AT595" s="218" t="s">
        <v>139</v>
      </c>
      <c r="AU595" s="218" t="s">
        <v>85</v>
      </c>
      <c r="AY595" s="20" t="s">
        <v>136</v>
      </c>
      <c r="BE595" s="219">
        <f>IF(N595="základní",J595,0)</f>
        <v>0</v>
      </c>
      <c r="BF595" s="219">
        <f>IF(N595="snížená",J595,0)</f>
        <v>0</v>
      </c>
      <c r="BG595" s="219">
        <f>IF(N595="zákl. přenesená",J595,0)</f>
        <v>0</v>
      </c>
      <c r="BH595" s="219">
        <f>IF(N595="sníž. přenesená",J595,0)</f>
        <v>0</v>
      </c>
      <c r="BI595" s="219">
        <f>IF(N595="nulová",J595,0)</f>
        <v>0</v>
      </c>
      <c r="BJ595" s="20" t="s">
        <v>83</v>
      </c>
      <c r="BK595" s="219">
        <f>ROUND(I595*H595,2)</f>
        <v>0</v>
      </c>
      <c r="BL595" s="20" t="s">
        <v>310</v>
      </c>
      <c r="BM595" s="218" t="s">
        <v>1469</v>
      </c>
    </row>
    <row r="596" s="2" customFormat="1">
      <c r="A596" s="41"/>
      <c r="B596" s="42"/>
      <c r="C596" s="43"/>
      <c r="D596" s="220" t="s">
        <v>145</v>
      </c>
      <c r="E596" s="43"/>
      <c r="F596" s="221" t="s">
        <v>1470</v>
      </c>
      <c r="G596" s="43"/>
      <c r="H596" s="43"/>
      <c r="I596" s="222"/>
      <c r="J596" s="43"/>
      <c r="K596" s="43"/>
      <c r="L596" s="47"/>
      <c r="M596" s="223"/>
      <c r="N596" s="224"/>
      <c r="O596" s="87"/>
      <c r="P596" s="87"/>
      <c r="Q596" s="87"/>
      <c r="R596" s="87"/>
      <c r="S596" s="87"/>
      <c r="T596" s="88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T596" s="20" t="s">
        <v>145</v>
      </c>
      <c r="AU596" s="20" t="s">
        <v>85</v>
      </c>
    </row>
    <row r="597" s="2" customFormat="1">
      <c r="A597" s="41"/>
      <c r="B597" s="42"/>
      <c r="C597" s="43"/>
      <c r="D597" s="225" t="s">
        <v>146</v>
      </c>
      <c r="E597" s="43"/>
      <c r="F597" s="226" t="s">
        <v>1471</v>
      </c>
      <c r="G597" s="43"/>
      <c r="H597" s="43"/>
      <c r="I597" s="222"/>
      <c r="J597" s="43"/>
      <c r="K597" s="43"/>
      <c r="L597" s="47"/>
      <c r="M597" s="223"/>
      <c r="N597" s="224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0" t="s">
        <v>146</v>
      </c>
      <c r="AU597" s="20" t="s">
        <v>85</v>
      </c>
    </row>
    <row r="598" s="15" customFormat="1">
      <c r="A598" s="15"/>
      <c r="B598" s="254"/>
      <c r="C598" s="255"/>
      <c r="D598" s="220" t="s">
        <v>201</v>
      </c>
      <c r="E598" s="256" t="s">
        <v>19</v>
      </c>
      <c r="F598" s="257" t="s">
        <v>1176</v>
      </c>
      <c r="G598" s="255"/>
      <c r="H598" s="256" t="s">
        <v>19</v>
      </c>
      <c r="I598" s="258"/>
      <c r="J598" s="255"/>
      <c r="K598" s="255"/>
      <c r="L598" s="259"/>
      <c r="M598" s="260"/>
      <c r="N598" s="261"/>
      <c r="O598" s="261"/>
      <c r="P598" s="261"/>
      <c r="Q598" s="261"/>
      <c r="R598" s="261"/>
      <c r="S598" s="261"/>
      <c r="T598" s="262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3" t="s">
        <v>201</v>
      </c>
      <c r="AU598" s="263" t="s">
        <v>85</v>
      </c>
      <c r="AV598" s="15" t="s">
        <v>83</v>
      </c>
      <c r="AW598" s="15" t="s">
        <v>35</v>
      </c>
      <c r="AX598" s="15" t="s">
        <v>75</v>
      </c>
      <c r="AY598" s="263" t="s">
        <v>136</v>
      </c>
    </row>
    <row r="599" s="13" customFormat="1">
      <c r="A599" s="13"/>
      <c r="B599" s="232"/>
      <c r="C599" s="233"/>
      <c r="D599" s="220" t="s">
        <v>201</v>
      </c>
      <c r="E599" s="234" t="s">
        <v>19</v>
      </c>
      <c r="F599" s="235" t="s">
        <v>1472</v>
      </c>
      <c r="G599" s="233"/>
      <c r="H599" s="236">
        <v>7.8099999999999996</v>
      </c>
      <c r="I599" s="237"/>
      <c r="J599" s="233"/>
      <c r="K599" s="233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201</v>
      </c>
      <c r="AU599" s="242" t="s">
        <v>85</v>
      </c>
      <c r="AV599" s="13" t="s">
        <v>85</v>
      </c>
      <c r="AW599" s="13" t="s">
        <v>35</v>
      </c>
      <c r="AX599" s="13" t="s">
        <v>75</v>
      </c>
      <c r="AY599" s="242" t="s">
        <v>136</v>
      </c>
    </row>
    <row r="600" s="13" customFormat="1">
      <c r="A600" s="13"/>
      <c r="B600" s="232"/>
      <c r="C600" s="233"/>
      <c r="D600" s="220" t="s">
        <v>201</v>
      </c>
      <c r="E600" s="234" t="s">
        <v>19</v>
      </c>
      <c r="F600" s="235" t="s">
        <v>1473</v>
      </c>
      <c r="G600" s="233"/>
      <c r="H600" s="236">
        <v>3.1200000000000001</v>
      </c>
      <c r="I600" s="237"/>
      <c r="J600" s="233"/>
      <c r="K600" s="233"/>
      <c r="L600" s="238"/>
      <c r="M600" s="239"/>
      <c r="N600" s="240"/>
      <c r="O600" s="240"/>
      <c r="P600" s="240"/>
      <c r="Q600" s="240"/>
      <c r="R600" s="240"/>
      <c r="S600" s="240"/>
      <c r="T600" s="24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201</v>
      </c>
      <c r="AU600" s="242" t="s">
        <v>85</v>
      </c>
      <c r="AV600" s="13" t="s">
        <v>85</v>
      </c>
      <c r="AW600" s="13" t="s">
        <v>35</v>
      </c>
      <c r="AX600" s="13" t="s">
        <v>75</v>
      </c>
      <c r="AY600" s="242" t="s">
        <v>136</v>
      </c>
    </row>
    <row r="601" s="14" customFormat="1">
      <c r="A601" s="14"/>
      <c r="B601" s="243"/>
      <c r="C601" s="244"/>
      <c r="D601" s="220" t="s">
        <v>201</v>
      </c>
      <c r="E601" s="245" t="s">
        <v>19</v>
      </c>
      <c r="F601" s="246" t="s">
        <v>205</v>
      </c>
      <c r="G601" s="244"/>
      <c r="H601" s="247">
        <v>10.93</v>
      </c>
      <c r="I601" s="248"/>
      <c r="J601" s="244"/>
      <c r="K601" s="244"/>
      <c r="L601" s="249"/>
      <c r="M601" s="250"/>
      <c r="N601" s="251"/>
      <c r="O601" s="251"/>
      <c r="P601" s="251"/>
      <c r="Q601" s="251"/>
      <c r="R601" s="251"/>
      <c r="S601" s="251"/>
      <c r="T601" s="252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3" t="s">
        <v>201</v>
      </c>
      <c r="AU601" s="253" t="s">
        <v>85</v>
      </c>
      <c r="AV601" s="14" t="s">
        <v>163</v>
      </c>
      <c r="AW601" s="14" t="s">
        <v>35</v>
      </c>
      <c r="AX601" s="14" t="s">
        <v>83</v>
      </c>
      <c r="AY601" s="253" t="s">
        <v>136</v>
      </c>
    </row>
    <row r="602" s="2" customFormat="1" ht="16.5" customHeight="1">
      <c r="A602" s="41"/>
      <c r="B602" s="42"/>
      <c r="C602" s="264" t="s">
        <v>678</v>
      </c>
      <c r="D602" s="264" t="s">
        <v>263</v>
      </c>
      <c r="E602" s="265" t="s">
        <v>1474</v>
      </c>
      <c r="F602" s="266" t="s">
        <v>1475</v>
      </c>
      <c r="G602" s="267" t="s">
        <v>564</v>
      </c>
      <c r="H602" s="268">
        <v>4.3719999999999999</v>
      </c>
      <c r="I602" s="269"/>
      <c r="J602" s="270">
        <f>ROUND(I602*H602,2)</f>
        <v>0</v>
      </c>
      <c r="K602" s="266" t="s">
        <v>197</v>
      </c>
      <c r="L602" s="271"/>
      <c r="M602" s="272" t="s">
        <v>19</v>
      </c>
      <c r="N602" s="273" t="s">
        <v>46</v>
      </c>
      <c r="O602" s="87"/>
      <c r="P602" s="216">
        <f>O602*H602</f>
        <v>0</v>
      </c>
      <c r="Q602" s="216">
        <v>0.001</v>
      </c>
      <c r="R602" s="216">
        <f>Q602*H602</f>
        <v>0.004372</v>
      </c>
      <c r="S602" s="216">
        <v>0</v>
      </c>
      <c r="T602" s="217">
        <f>S602*H602</f>
        <v>0</v>
      </c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R602" s="218" t="s">
        <v>409</v>
      </c>
      <c r="AT602" s="218" t="s">
        <v>263</v>
      </c>
      <c r="AU602" s="218" t="s">
        <v>85</v>
      </c>
      <c r="AY602" s="20" t="s">
        <v>136</v>
      </c>
      <c r="BE602" s="219">
        <f>IF(N602="základní",J602,0)</f>
        <v>0</v>
      </c>
      <c r="BF602" s="219">
        <f>IF(N602="snížená",J602,0)</f>
        <v>0</v>
      </c>
      <c r="BG602" s="219">
        <f>IF(N602="zákl. přenesená",J602,0)</f>
        <v>0</v>
      </c>
      <c r="BH602" s="219">
        <f>IF(N602="sníž. přenesená",J602,0)</f>
        <v>0</v>
      </c>
      <c r="BI602" s="219">
        <f>IF(N602="nulová",J602,0)</f>
        <v>0</v>
      </c>
      <c r="BJ602" s="20" t="s">
        <v>83</v>
      </c>
      <c r="BK602" s="219">
        <f>ROUND(I602*H602,2)</f>
        <v>0</v>
      </c>
      <c r="BL602" s="20" t="s">
        <v>310</v>
      </c>
      <c r="BM602" s="218" t="s">
        <v>1476</v>
      </c>
    </row>
    <row r="603" s="2" customFormat="1">
      <c r="A603" s="41"/>
      <c r="B603" s="42"/>
      <c r="C603" s="43"/>
      <c r="D603" s="220" t="s">
        <v>145</v>
      </c>
      <c r="E603" s="43"/>
      <c r="F603" s="221" t="s">
        <v>1475</v>
      </c>
      <c r="G603" s="43"/>
      <c r="H603" s="43"/>
      <c r="I603" s="222"/>
      <c r="J603" s="43"/>
      <c r="K603" s="43"/>
      <c r="L603" s="47"/>
      <c r="M603" s="223"/>
      <c r="N603" s="224"/>
      <c r="O603" s="87"/>
      <c r="P603" s="87"/>
      <c r="Q603" s="87"/>
      <c r="R603" s="87"/>
      <c r="S603" s="87"/>
      <c r="T603" s="88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T603" s="20" t="s">
        <v>145</v>
      </c>
      <c r="AU603" s="20" t="s">
        <v>85</v>
      </c>
    </row>
    <row r="604" s="13" customFormat="1">
      <c r="A604" s="13"/>
      <c r="B604" s="232"/>
      <c r="C604" s="233"/>
      <c r="D604" s="220" t="s">
        <v>201</v>
      </c>
      <c r="E604" s="233"/>
      <c r="F604" s="235" t="s">
        <v>1477</v>
      </c>
      <c r="G604" s="233"/>
      <c r="H604" s="236">
        <v>4.3719999999999999</v>
      </c>
      <c r="I604" s="237"/>
      <c r="J604" s="233"/>
      <c r="K604" s="233"/>
      <c r="L604" s="238"/>
      <c r="M604" s="239"/>
      <c r="N604" s="240"/>
      <c r="O604" s="240"/>
      <c r="P604" s="240"/>
      <c r="Q604" s="240"/>
      <c r="R604" s="240"/>
      <c r="S604" s="240"/>
      <c r="T604" s="241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2" t="s">
        <v>201</v>
      </c>
      <c r="AU604" s="242" t="s">
        <v>85</v>
      </c>
      <c r="AV604" s="13" t="s">
        <v>85</v>
      </c>
      <c r="AW604" s="13" t="s">
        <v>4</v>
      </c>
      <c r="AX604" s="13" t="s">
        <v>83</v>
      </c>
      <c r="AY604" s="242" t="s">
        <v>136</v>
      </c>
    </row>
    <row r="605" s="2" customFormat="1" ht="33" customHeight="1">
      <c r="A605" s="41"/>
      <c r="B605" s="42"/>
      <c r="C605" s="207" t="s">
        <v>687</v>
      </c>
      <c r="D605" s="207" t="s">
        <v>139</v>
      </c>
      <c r="E605" s="208" t="s">
        <v>1478</v>
      </c>
      <c r="F605" s="209" t="s">
        <v>1479</v>
      </c>
      <c r="G605" s="210" t="s">
        <v>214</v>
      </c>
      <c r="H605" s="211">
        <v>0.021000000000000001</v>
      </c>
      <c r="I605" s="212"/>
      <c r="J605" s="213">
        <f>ROUND(I605*H605,2)</f>
        <v>0</v>
      </c>
      <c r="K605" s="209" t="s">
        <v>197</v>
      </c>
      <c r="L605" s="47"/>
      <c r="M605" s="214" t="s">
        <v>19</v>
      </c>
      <c r="N605" s="215" t="s">
        <v>46</v>
      </c>
      <c r="O605" s="87"/>
      <c r="P605" s="216">
        <f>O605*H605</f>
        <v>0</v>
      </c>
      <c r="Q605" s="216">
        <v>0</v>
      </c>
      <c r="R605" s="216">
        <f>Q605*H605</f>
        <v>0</v>
      </c>
      <c r="S605" s="216">
        <v>0</v>
      </c>
      <c r="T605" s="217">
        <f>S605*H605</f>
        <v>0</v>
      </c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R605" s="218" t="s">
        <v>310</v>
      </c>
      <c r="AT605" s="218" t="s">
        <v>139</v>
      </c>
      <c r="AU605" s="218" t="s">
        <v>85</v>
      </c>
      <c r="AY605" s="20" t="s">
        <v>136</v>
      </c>
      <c r="BE605" s="219">
        <f>IF(N605="základní",J605,0)</f>
        <v>0</v>
      </c>
      <c r="BF605" s="219">
        <f>IF(N605="snížená",J605,0)</f>
        <v>0</v>
      </c>
      <c r="BG605" s="219">
        <f>IF(N605="zákl. přenesená",J605,0)</f>
        <v>0</v>
      </c>
      <c r="BH605" s="219">
        <f>IF(N605="sníž. přenesená",J605,0)</f>
        <v>0</v>
      </c>
      <c r="BI605" s="219">
        <f>IF(N605="nulová",J605,0)</f>
        <v>0</v>
      </c>
      <c r="BJ605" s="20" t="s">
        <v>83</v>
      </c>
      <c r="BK605" s="219">
        <f>ROUND(I605*H605,2)</f>
        <v>0</v>
      </c>
      <c r="BL605" s="20" t="s">
        <v>310</v>
      </c>
      <c r="BM605" s="218" t="s">
        <v>1480</v>
      </c>
    </row>
    <row r="606" s="2" customFormat="1">
      <c r="A606" s="41"/>
      <c r="B606" s="42"/>
      <c r="C606" s="43"/>
      <c r="D606" s="220" t="s">
        <v>145</v>
      </c>
      <c r="E606" s="43"/>
      <c r="F606" s="221" t="s">
        <v>1481</v>
      </c>
      <c r="G606" s="43"/>
      <c r="H606" s="43"/>
      <c r="I606" s="222"/>
      <c r="J606" s="43"/>
      <c r="K606" s="43"/>
      <c r="L606" s="47"/>
      <c r="M606" s="223"/>
      <c r="N606" s="224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145</v>
      </c>
      <c r="AU606" s="20" t="s">
        <v>85</v>
      </c>
    </row>
    <row r="607" s="2" customFormat="1">
      <c r="A607" s="41"/>
      <c r="B607" s="42"/>
      <c r="C607" s="43"/>
      <c r="D607" s="225" t="s">
        <v>146</v>
      </c>
      <c r="E607" s="43"/>
      <c r="F607" s="226" t="s">
        <v>1482</v>
      </c>
      <c r="G607" s="43"/>
      <c r="H607" s="43"/>
      <c r="I607" s="222"/>
      <c r="J607" s="43"/>
      <c r="K607" s="43"/>
      <c r="L607" s="47"/>
      <c r="M607" s="223"/>
      <c r="N607" s="224"/>
      <c r="O607" s="87"/>
      <c r="P607" s="87"/>
      <c r="Q607" s="87"/>
      <c r="R607" s="87"/>
      <c r="S607" s="87"/>
      <c r="T607" s="88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T607" s="20" t="s">
        <v>146</v>
      </c>
      <c r="AU607" s="20" t="s">
        <v>85</v>
      </c>
    </row>
    <row r="608" s="12" customFormat="1" ht="22.8" customHeight="1">
      <c r="A608" s="12"/>
      <c r="B608" s="191"/>
      <c r="C608" s="192"/>
      <c r="D608" s="193" t="s">
        <v>74</v>
      </c>
      <c r="E608" s="205" t="s">
        <v>1483</v>
      </c>
      <c r="F608" s="205" t="s">
        <v>1484</v>
      </c>
      <c r="G608" s="192"/>
      <c r="H608" s="192"/>
      <c r="I608" s="195"/>
      <c r="J608" s="206">
        <f>BK608</f>
        <v>0</v>
      </c>
      <c r="K608" s="192"/>
      <c r="L608" s="197"/>
      <c r="M608" s="198"/>
      <c r="N608" s="199"/>
      <c r="O608" s="199"/>
      <c r="P608" s="200">
        <f>SUM(P609:P616)</f>
        <v>0</v>
      </c>
      <c r="Q608" s="199"/>
      <c r="R608" s="200">
        <f>SUM(R609:R616)</f>
        <v>3.3889999999999998</v>
      </c>
      <c r="S608" s="199"/>
      <c r="T608" s="201">
        <f>SUM(T609:T616)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02" t="s">
        <v>85</v>
      </c>
      <c r="AT608" s="203" t="s">
        <v>74</v>
      </c>
      <c r="AU608" s="203" t="s">
        <v>83</v>
      </c>
      <c r="AY608" s="202" t="s">
        <v>136</v>
      </c>
      <c r="BK608" s="204">
        <f>SUM(BK609:BK616)</f>
        <v>0</v>
      </c>
    </row>
    <row r="609" s="2" customFormat="1" ht="37.8" customHeight="1">
      <c r="A609" s="41"/>
      <c r="B609" s="42"/>
      <c r="C609" s="207" t="s">
        <v>692</v>
      </c>
      <c r="D609" s="207" t="s">
        <v>139</v>
      </c>
      <c r="E609" s="208" t="s">
        <v>1485</v>
      </c>
      <c r="F609" s="209" t="s">
        <v>1486</v>
      </c>
      <c r="G609" s="210" t="s">
        <v>258</v>
      </c>
      <c r="H609" s="211">
        <v>1</v>
      </c>
      <c r="I609" s="212"/>
      <c r="J609" s="213">
        <f>ROUND(I609*H609,2)</f>
        <v>0</v>
      </c>
      <c r="K609" s="209" t="s">
        <v>197</v>
      </c>
      <c r="L609" s="47"/>
      <c r="M609" s="214" t="s">
        <v>19</v>
      </c>
      <c r="N609" s="215" t="s">
        <v>46</v>
      </c>
      <c r="O609" s="87"/>
      <c r="P609" s="216">
        <f>O609*H609</f>
        <v>0</v>
      </c>
      <c r="Q609" s="216">
        <v>0</v>
      </c>
      <c r="R609" s="216">
        <f>Q609*H609</f>
        <v>0</v>
      </c>
      <c r="S609" s="216">
        <v>0</v>
      </c>
      <c r="T609" s="217">
        <f>S609*H609</f>
        <v>0</v>
      </c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R609" s="218" t="s">
        <v>310</v>
      </c>
      <c r="AT609" s="218" t="s">
        <v>139</v>
      </c>
      <c r="AU609" s="218" t="s">
        <v>85</v>
      </c>
      <c r="AY609" s="20" t="s">
        <v>136</v>
      </c>
      <c r="BE609" s="219">
        <f>IF(N609="základní",J609,0)</f>
        <v>0</v>
      </c>
      <c r="BF609" s="219">
        <f>IF(N609="snížená",J609,0)</f>
        <v>0</v>
      </c>
      <c r="BG609" s="219">
        <f>IF(N609="zákl. přenesená",J609,0)</f>
        <v>0</v>
      </c>
      <c r="BH609" s="219">
        <f>IF(N609="sníž. přenesená",J609,0)</f>
        <v>0</v>
      </c>
      <c r="BI609" s="219">
        <f>IF(N609="nulová",J609,0)</f>
        <v>0</v>
      </c>
      <c r="BJ609" s="20" t="s">
        <v>83</v>
      </c>
      <c r="BK609" s="219">
        <f>ROUND(I609*H609,2)</f>
        <v>0</v>
      </c>
      <c r="BL609" s="20" t="s">
        <v>310</v>
      </c>
      <c r="BM609" s="218" t="s">
        <v>1487</v>
      </c>
    </row>
    <row r="610" s="2" customFormat="1">
      <c r="A610" s="41"/>
      <c r="B610" s="42"/>
      <c r="C610" s="43"/>
      <c r="D610" s="220" t="s">
        <v>145</v>
      </c>
      <c r="E610" s="43"/>
      <c r="F610" s="221" t="s">
        <v>1488</v>
      </c>
      <c r="G610" s="43"/>
      <c r="H610" s="43"/>
      <c r="I610" s="222"/>
      <c r="J610" s="43"/>
      <c r="K610" s="43"/>
      <c r="L610" s="47"/>
      <c r="M610" s="223"/>
      <c r="N610" s="224"/>
      <c r="O610" s="87"/>
      <c r="P610" s="87"/>
      <c r="Q610" s="87"/>
      <c r="R610" s="87"/>
      <c r="S610" s="87"/>
      <c r="T610" s="88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T610" s="20" t="s">
        <v>145</v>
      </c>
      <c r="AU610" s="20" t="s">
        <v>85</v>
      </c>
    </row>
    <row r="611" s="2" customFormat="1">
      <c r="A611" s="41"/>
      <c r="B611" s="42"/>
      <c r="C611" s="43"/>
      <c r="D611" s="225" t="s">
        <v>146</v>
      </c>
      <c r="E611" s="43"/>
      <c r="F611" s="226" t="s">
        <v>1489</v>
      </c>
      <c r="G611" s="43"/>
      <c r="H611" s="43"/>
      <c r="I611" s="222"/>
      <c r="J611" s="43"/>
      <c r="K611" s="43"/>
      <c r="L611" s="47"/>
      <c r="M611" s="223"/>
      <c r="N611" s="224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146</v>
      </c>
      <c r="AU611" s="20" t="s">
        <v>85</v>
      </c>
    </row>
    <row r="612" s="2" customFormat="1" ht="24.15" customHeight="1">
      <c r="A612" s="41"/>
      <c r="B612" s="42"/>
      <c r="C612" s="264" t="s">
        <v>700</v>
      </c>
      <c r="D612" s="264" t="s">
        <v>263</v>
      </c>
      <c r="E612" s="265" t="s">
        <v>1490</v>
      </c>
      <c r="F612" s="266" t="s">
        <v>1491</v>
      </c>
      <c r="G612" s="267" t="s">
        <v>1492</v>
      </c>
      <c r="H612" s="268">
        <v>1</v>
      </c>
      <c r="I612" s="269"/>
      <c r="J612" s="270">
        <f>ROUND(I612*H612,2)</f>
        <v>0</v>
      </c>
      <c r="K612" s="266" t="s">
        <v>197</v>
      </c>
      <c r="L612" s="271"/>
      <c r="M612" s="272" t="s">
        <v>19</v>
      </c>
      <c r="N612" s="273" t="s">
        <v>46</v>
      </c>
      <c r="O612" s="87"/>
      <c r="P612" s="216">
        <f>O612*H612</f>
        <v>0</v>
      </c>
      <c r="Q612" s="216">
        <v>3.3889999999999998</v>
      </c>
      <c r="R612" s="216">
        <f>Q612*H612</f>
        <v>3.3889999999999998</v>
      </c>
      <c r="S612" s="216">
        <v>0</v>
      </c>
      <c r="T612" s="217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18" t="s">
        <v>409</v>
      </c>
      <c r="AT612" s="218" t="s">
        <v>263</v>
      </c>
      <c r="AU612" s="218" t="s">
        <v>85</v>
      </c>
      <c r="AY612" s="20" t="s">
        <v>136</v>
      </c>
      <c r="BE612" s="219">
        <f>IF(N612="základní",J612,0)</f>
        <v>0</v>
      </c>
      <c r="BF612" s="219">
        <f>IF(N612="snížená",J612,0)</f>
        <v>0</v>
      </c>
      <c r="BG612" s="219">
        <f>IF(N612="zákl. přenesená",J612,0)</f>
        <v>0</v>
      </c>
      <c r="BH612" s="219">
        <f>IF(N612="sníž. přenesená",J612,0)</f>
        <v>0</v>
      </c>
      <c r="BI612" s="219">
        <f>IF(N612="nulová",J612,0)</f>
        <v>0</v>
      </c>
      <c r="BJ612" s="20" t="s">
        <v>83</v>
      </c>
      <c r="BK612" s="219">
        <f>ROUND(I612*H612,2)</f>
        <v>0</v>
      </c>
      <c r="BL612" s="20" t="s">
        <v>310</v>
      </c>
      <c r="BM612" s="218" t="s">
        <v>1493</v>
      </c>
    </row>
    <row r="613" s="2" customFormat="1">
      <c r="A613" s="41"/>
      <c r="B613" s="42"/>
      <c r="C613" s="43"/>
      <c r="D613" s="220" t="s">
        <v>145</v>
      </c>
      <c r="E613" s="43"/>
      <c r="F613" s="221" t="s">
        <v>1491</v>
      </c>
      <c r="G613" s="43"/>
      <c r="H613" s="43"/>
      <c r="I613" s="222"/>
      <c r="J613" s="43"/>
      <c r="K613" s="43"/>
      <c r="L613" s="47"/>
      <c r="M613" s="223"/>
      <c r="N613" s="224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145</v>
      </c>
      <c r="AU613" s="20" t="s">
        <v>85</v>
      </c>
    </row>
    <row r="614" s="2" customFormat="1" ht="33" customHeight="1">
      <c r="A614" s="41"/>
      <c r="B614" s="42"/>
      <c r="C614" s="207" t="s">
        <v>706</v>
      </c>
      <c r="D614" s="207" t="s">
        <v>139</v>
      </c>
      <c r="E614" s="208" t="s">
        <v>1494</v>
      </c>
      <c r="F614" s="209" t="s">
        <v>1495</v>
      </c>
      <c r="G614" s="210" t="s">
        <v>214</v>
      </c>
      <c r="H614" s="211">
        <v>3.3889999999999998</v>
      </c>
      <c r="I614" s="212"/>
      <c r="J614" s="213">
        <f>ROUND(I614*H614,2)</f>
        <v>0</v>
      </c>
      <c r="K614" s="209" t="s">
        <v>197</v>
      </c>
      <c r="L614" s="47"/>
      <c r="M614" s="214" t="s">
        <v>19</v>
      </c>
      <c r="N614" s="215" t="s">
        <v>46</v>
      </c>
      <c r="O614" s="87"/>
      <c r="P614" s="216">
        <f>O614*H614</f>
        <v>0</v>
      </c>
      <c r="Q614" s="216">
        <v>0</v>
      </c>
      <c r="R614" s="216">
        <f>Q614*H614</f>
        <v>0</v>
      </c>
      <c r="S614" s="216">
        <v>0</v>
      </c>
      <c r="T614" s="217">
        <f>S614*H614</f>
        <v>0</v>
      </c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R614" s="218" t="s">
        <v>310</v>
      </c>
      <c r="AT614" s="218" t="s">
        <v>139</v>
      </c>
      <c r="AU614" s="218" t="s">
        <v>85</v>
      </c>
      <c r="AY614" s="20" t="s">
        <v>136</v>
      </c>
      <c r="BE614" s="219">
        <f>IF(N614="základní",J614,0)</f>
        <v>0</v>
      </c>
      <c r="BF614" s="219">
        <f>IF(N614="snížená",J614,0)</f>
        <v>0</v>
      </c>
      <c r="BG614" s="219">
        <f>IF(N614="zákl. přenesená",J614,0)</f>
        <v>0</v>
      </c>
      <c r="BH614" s="219">
        <f>IF(N614="sníž. přenesená",J614,0)</f>
        <v>0</v>
      </c>
      <c r="BI614" s="219">
        <f>IF(N614="nulová",J614,0)</f>
        <v>0</v>
      </c>
      <c r="BJ614" s="20" t="s">
        <v>83</v>
      </c>
      <c r="BK614" s="219">
        <f>ROUND(I614*H614,2)</f>
        <v>0</v>
      </c>
      <c r="BL614" s="20" t="s">
        <v>310</v>
      </c>
      <c r="BM614" s="218" t="s">
        <v>1496</v>
      </c>
    </row>
    <row r="615" s="2" customFormat="1">
      <c r="A615" s="41"/>
      <c r="B615" s="42"/>
      <c r="C615" s="43"/>
      <c r="D615" s="220" t="s">
        <v>145</v>
      </c>
      <c r="E615" s="43"/>
      <c r="F615" s="221" t="s">
        <v>1497</v>
      </c>
      <c r="G615" s="43"/>
      <c r="H615" s="43"/>
      <c r="I615" s="222"/>
      <c r="J615" s="43"/>
      <c r="K615" s="43"/>
      <c r="L615" s="47"/>
      <c r="M615" s="223"/>
      <c r="N615" s="224"/>
      <c r="O615" s="87"/>
      <c r="P615" s="87"/>
      <c r="Q615" s="87"/>
      <c r="R615" s="87"/>
      <c r="S615" s="87"/>
      <c r="T615" s="88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T615" s="20" t="s">
        <v>145</v>
      </c>
      <c r="AU615" s="20" t="s">
        <v>85</v>
      </c>
    </row>
    <row r="616" s="2" customFormat="1">
      <c r="A616" s="41"/>
      <c r="B616" s="42"/>
      <c r="C616" s="43"/>
      <c r="D616" s="225" t="s">
        <v>146</v>
      </c>
      <c r="E616" s="43"/>
      <c r="F616" s="226" t="s">
        <v>1498</v>
      </c>
      <c r="G616" s="43"/>
      <c r="H616" s="43"/>
      <c r="I616" s="222"/>
      <c r="J616" s="43"/>
      <c r="K616" s="43"/>
      <c r="L616" s="47"/>
      <c r="M616" s="223"/>
      <c r="N616" s="224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20" t="s">
        <v>146</v>
      </c>
      <c r="AU616" s="20" t="s">
        <v>85</v>
      </c>
    </row>
    <row r="617" s="12" customFormat="1" ht="22.8" customHeight="1">
      <c r="A617" s="12"/>
      <c r="B617" s="191"/>
      <c r="C617" s="192"/>
      <c r="D617" s="193" t="s">
        <v>74</v>
      </c>
      <c r="E617" s="205" t="s">
        <v>1499</v>
      </c>
      <c r="F617" s="205" t="s">
        <v>1500</v>
      </c>
      <c r="G617" s="192"/>
      <c r="H617" s="192"/>
      <c r="I617" s="195"/>
      <c r="J617" s="206">
        <f>BK617</f>
        <v>0</v>
      </c>
      <c r="K617" s="192"/>
      <c r="L617" s="197"/>
      <c r="M617" s="198"/>
      <c r="N617" s="199"/>
      <c r="O617" s="199"/>
      <c r="P617" s="200">
        <f>SUM(P618:P622)</f>
        <v>0</v>
      </c>
      <c r="Q617" s="199"/>
      <c r="R617" s="200">
        <f>SUM(R618:R622)</f>
        <v>0</v>
      </c>
      <c r="S617" s="199"/>
      <c r="T617" s="201">
        <f>SUM(T618:T622)</f>
        <v>0.003006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R617" s="202" t="s">
        <v>85</v>
      </c>
      <c r="AT617" s="203" t="s">
        <v>74</v>
      </c>
      <c r="AU617" s="203" t="s">
        <v>83</v>
      </c>
      <c r="AY617" s="202" t="s">
        <v>136</v>
      </c>
      <c r="BK617" s="204">
        <f>SUM(BK618:BK622)</f>
        <v>0</v>
      </c>
    </row>
    <row r="618" s="2" customFormat="1" ht="16.5" customHeight="1">
      <c r="A618" s="41"/>
      <c r="B618" s="42"/>
      <c r="C618" s="207" t="s">
        <v>713</v>
      </c>
      <c r="D618" s="207" t="s">
        <v>139</v>
      </c>
      <c r="E618" s="208" t="s">
        <v>1501</v>
      </c>
      <c r="F618" s="209" t="s">
        <v>1502</v>
      </c>
      <c r="G618" s="210" t="s">
        <v>305</v>
      </c>
      <c r="H618" s="211">
        <v>1.8</v>
      </c>
      <c r="I618" s="212"/>
      <c r="J618" s="213">
        <f>ROUND(I618*H618,2)</f>
        <v>0</v>
      </c>
      <c r="K618" s="209" t="s">
        <v>197</v>
      </c>
      <c r="L618" s="47"/>
      <c r="M618" s="214" t="s">
        <v>19</v>
      </c>
      <c r="N618" s="215" t="s">
        <v>46</v>
      </c>
      <c r="O618" s="87"/>
      <c r="P618" s="216">
        <f>O618*H618</f>
        <v>0</v>
      </c>
      <c r="Q618" s="216">
        <v>0</v>
      </c>
      <c r="R618" s="216">
        <f>Q618*H618</f>
        <v>0</v>
      </c>
      <c r="S618" s="216">
        <v>0.00167</v>
      </c>
      <c r="T618" s="217">
        <f>S618*H618</f>
        <v>0.003006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18" t="s">
        <v>310</v>
      </c>
      <c r="AT618" s="218" t="s">
        <v>139</v>
      </c>
      <c r="AU618" s="218" t="s">
        <v>85</v>
      </c>
      <c r="AY618" s="20" t="s">
        <v>136</v>
      </c>
      <c r="BE618" s="219">
        <f>IF(N618="základní",J618,0)</f>
        <v>0</v>
      </c>
      <c r="BF618" s="219">
        <f>IF(N618="snížená",J618,0)</f>
        <v>0</v>
      </c>
      <c r="BG618" s="219">
        <f>IF(N618="zákl. přenesená",J618,0)</f>
        <v>0</v>
      </c>
      <c r="BH618" s="219">
        <f>IF(N618="sníž. přenesená",J618,0)</f>
        <v>0</v>
      </c>
      <c r="BI618" s="219">
        <f>IF(N618="nulová",J618,0)</f>
        <v>0</v>
      </c>
      <c r="BJ618" s="20" t="s">
        <v>83</v>
      </c>
      <c r="BK618" s="219">
        <f>ROUND(I618*H618,2)</f>
        <v>0</v>
      </c>
      <c r="BL618" s="20" t="s">
        <v>310</v>
      </c>
      <c r="BM618" s="218" t="s">
        <v>1503</v>
      </c>
    </row>
    <row r="619" s="2" customFormat="1">
      <c r="A619" s="41"/>
      <c r="B619" s="42"/>
      <c r="C619" s="43"/>
      <c r="D619" s="220" t="s">
        <v>145</v>
      </c>
      <c r="E619" s="43"/>
      <c r="F619" s="221" t="s">
        <v>1504</v>
      </c>
      <c r="G619" s="43"/>
      <c r="H619" s="43"/>
      <c r="I619" s="222"/>
      <c r="J619" s="43"/>
      <c r="K619" s="43"/>
      <c r="L619" s="47"/>
      <c r="M619" s="223"/>
      <c r="N619" s="224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145</v>
      </c>
      <c r="AU619" s="20" t="s">
        <v>85</v>
      </c>
    </row>
    <row r="620" s="2" customFormat="1">
      <c r="A620" s="41"/>
      <c r="B620" s="42"/>
      <c r="C620" s="43"/>
      <c r="D620" s="225" t="s">
        <v>146</v>
      </c>
      <c r="E620" s="43"/>
      <c r="F620" s="226" t="s">
        <v>1505</v>
      </c>
      <c r="G620" s="43"/>
      <c r="H620" s="43"/>
      <c r="I620" s="222"/>
      <c r="J620" s="43"/>
      <c r="K620" s="43"/>
      <c r="L620" s="47"/>
      <c r="M620" s="223"/>
      <c r="N620" s="224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T620" s="20" t="s">
        <v>146</v>
      </c>
      <c r="AU620" s="20" t="s">
        <v>85</v>
      </c>
    </row>
    <row r="621" s="15" customFormat="1">
      <c r="A621" s="15"/>
      <c r="B621" s="254"/>
      <c r="C621" s="255"/>
      <c r="D621" s="220" t="s">
        <v>201</v>
      </c>
      <c r="E621" s="256" t="s">
        <v>19</v>
      </c>
      <c r="F621" s="257" t="s">
        <v>1384</v>
      </c>
      <c r="G621" s="255"/>
      <c r="H621" s="256" t="s">
        <v>19</v>
      </c>
      <c r="I621" s="258"/>
      <c r="J621" s="255"/>
      <c r="K621" s="255"/>
      <c r="L621" s="259"/>
      <c r="M621" s="260"/>
      <c r="N621" s="261"/>
      <c r="O621" s="261"/>
      <c r="P621" s="261"/>
      <c r="Q621" s="261"/>
      <c r="R621" s="261"/>
      <c r="S621" s="261"/>
      <c r="T621" s="262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3" t="s">
        <v>201</v>
      </c>
      <c r="AU621" s="263" t="s">
        <v>85</v>
      </c>
      <c r="AV621" s="15" t="s">
        <v>83</v>
      </c>
      <c r="AW621" s="15" t="s">
        <v>35</v>
      </c>
      <c r="AX621" s="15" t="s">
        <v>75</v>
      </c>
      <c r="AY621" s="263" t="s">
        <v>136</v>
      </c>
    </row>
    <row r="622" s="13" customFormat="1">
      <c r="A622" s="13"/>
      <c r="B622" s="232"/>
      <c r="C622" s="233"/>
      <c r="D622" s="220" t="s">
        <v>201</v>
      </c>
      <c r="E622" s="234" t="s">
        <v>19</v>
      </c>
      <c r="F622" s="235" t="s">
        <v>1506</v>
      </c>
      <c r="G622" s="233"/>
      <c r="H622" s="236">
        <v>1.8</v>
      </c>
      <c r="I622" s="237"/>
      <c r="J622" s="233"/>
      <c r="K622" s="233"/>
      <c r="L622" s="238"/>
      <c r="M622" s="239"/>
      <c r="N622" s="240"/>
      <c r="O622" s="240"/>
      <c r="P622" s="240"/>
      <c r="Q622" s="240"/>
      <c r="R622" s="240"/>
      <c r="S622" s="240"/>
      <c r="T622" s="241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2" t="s">
        <v>201</v>
      </c>
      <c r="AU622" s="242" t="s">
        <v>85</v>
      </c>
      <c r="AV622" s="13" t="s">
        <v>85</v>
      </c>
      <c r="AW622" s="13" t="s">
        <v>35</v>
      </c>
      <c r="AX622" s="13" t="s">
        <v>83</v>
      </c>
      <c r="AY622" s="242" t="s">
        <v>136</v>
      </c>
    </row>
    <row r="623" s="12" customFormat="1" ht="22.8" customHeight="1">
      <c r="A623" s="12"/>
      <c r="B623" s="191"/>
      <c r="C623" s="192"/>
      <c r="D623" s="193" t="s">
        <v>74</v>
      </c>
      <c r="E623" s="205" t="s">
        <v>530</v>
      </c>
      <c r="F623" s="205" t="s">
        <v>531</v>
      </c>
      <c r="G623" s="192"/>
      <c r="H623" s="192"/>
      <c r="I623" s="195"/>
      <c r="J623" s="206">
        <f>BK623</f>
        <v>0</v>
      </c>
      <c r="K623" s="192"/>
      <c r="L623" s="197"/>
      <c r="M623" s="198"/>
      <c r="N623" s="199"/>
      <c r="O623" s="199"/>
      <c r="P623" s="200">
        <f>SUM(P624:P640)</f>
        <v>0</v>
      </c>
      <c r="Q623" s="199"/>
      <c r="R623" s="200">
        <f>SUM(R624:R640)</f>
        <v>0.052296400000000007</v>
      </c>
      <c r="S623" s="199"/>
      <c r="T623" s="201">
        <f>SUM(T624:T640)</f>
        <v>0.0090000000000000011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202" t="s">
        <v>85</v>
      </c>
      <c r="AT623" s="203" t="s">
        <v>74</v>
      </c>
      <c r="AU623" s="203" t="s">
        <v>83</v>
      </c>
      <c r="AY623" s="202" t="s">
        <v>136</v>
      </c>
      <c r="BK623" s="204">
        <f>SUM(BK624:BK640)</f>
        <v>0</v>
      </c>
    </row>
    <row r="624" s="2" customFormat="1" ht="24.15" customHeight="1">
      <c r="A624" s="41"/>
      <c r="B624" s="42"/>
      <c r="C624" s="207" t="s">
        <v>719</v>
      </c>
      <c r="D624" s="207" t="s">
        <v>139</v>
      </c>
      <c r="E624" s="208" t="s">
        <v>1507</v>
      </c>
      <c r="F624" s="209" t="s">
        <v>1508</v>
      </c>
      <c r="G624" s="210" t="s">
        <v>258</v>
      </c>
      <c r="H624" s="211">
        <v>1</v>
      </c>
      <c r="I624" s="212"/>
      <c r="J624" s="213">
        <f>ROUND(I624*H624,2)</f>
        <v>0</v>
      </c>
      <c r="K624" s="209" t="s">
        <v>197</v>
      </c>
      <c r="L624" s="47"/>
      <c r="M624" s="214" t="s">
        <v>19</v>
      </c>
      <c r="N624" s="215" t="s">
        <v>46</v>
      </c>
      <c r="O624" s="87"/>
      <c r="P624" s="216">
        <f>O624*H624</f>
        <v>0</v>
      </c>
      <c r="Q624" s="216">
        <v>0.00087000000000000001</v>
      </c>
      <c r="R624" s="216">
        <f>Q624*H624</f>
        <v>0.00087000000000000001</v>
      </c>
      <c r="S624" s="216">
        <v>0</v>
      </c>
      <c r="T624" s="217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18" t="s">
        <v>310</v>
      </c>
      <c r="AT624" s="218" t="s">
        <v>139</v>
      </c>
      <c r="AU624" s="218" t="s">
        <v>85</v>
      </c>
      <c r="AY624" s="20" t="s">
        <v>136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20" t="s">
        <v>83</v>
      </c>
      <c r="BK624" s="219">
        <f>ROUND(I624*H624,2)</f>
        <v>0</v>
      </c>
      <c r="BL624" s="20" t="s">
        <v>310</v>
      </c>
      <c r="BM624" s="218" t="s">
        <v>1509</v>
      </c>
    </row>
    <row r="625" s="2" customFormat="1">
      <c r="A625" s="41"/>
      <c r="B625" s="42"/>
      <c r="C625" s="43"/>
      <c r="D625" s="220" t="s">
        <v>145</v>
      </c>
      <c r="E625" s="43"/>
      <c r="F625" s="221" t="s">
        <v>1510</v>
      </c>
      <c r="G625" s="43"/>
      <c r="H625" s="43"/>
      <c r="I625" s="222"/>
      <c r="J625" s="43"/>
      <c r="K625" s="43"/>
      <c r="L625" s="47"/>
      <c r="M625" s="223"/>
      <c r="N625" s="224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145</v>
      </c>
      <c r="AU625" s="20" t="s">
        <v>85</v>
      </c>
    </row>
    <row r="626" s="2" customFormat="1">
      <c r="A626" s="41"/>
      <c r="B626" s="42"/>
      <c r="C626" s="43"/>
      <c r="D626" s="225" t="s">
        <v>146</v>
      </c>
      <c r="E626" s="43"/>
      <c r="F626" s="226" t="s">
        <v>1511</v>
      </c>
      <c r="G626" s="43"/>
      <c r="H626" s="43"/>
      <c r="I626" s="222"/>
      <c r="J626" s="43"/>
      <c r="K626" s="43"/>
      <c r="L626" s="47"/>
      <c r="M626" s="223"/>
      <c r="N626" s="224"/>
      <c r="O626" s="87"/>
      <c r="P626" s="87"/>
      <c r="Q626" s="87"/>
      <c r="R626" s="87"/>
      <c r="S626" s="87"/>
      <c r="T626" s="88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T626" s="20" t="s">
        <v>146</v>
      </c>
      <c r="AU626" s="20" t="s">
        <v>85</v>
      </c>
    </row>
    <row r="627" s="13" customFormat="1">
      <c r="A627" s="13"/>
      <c r="B627" s="232"/>
      <c r="C627" s="233"/>
      <c r="D627" s="220" t="s">
        <v>201</v>
      </c>
      <c r="E627" s="234" t="s">
        <v>19</v>
      </c>
      <c r="F627" s="235" t="s">
        <v>1512</v>
      </c>
      <c r="G627" s="233"/>
      <c r="H627" s="236">
        <v>1</v>
      </c>
      <c r="I627" s="237"/>
      <c r="J627" s="233"/>
      <c r="K627" s="233"/>
      <c r="L627" s="238"/>
      <c r="M627" s="239"/>
      <c r="N627" s="240"/>
      <c r="O627" s="240"/>
      <c r="P627" s="240"/>
      <c r="Q627" s="240"/>
      <c r="R627" s="240"/>
      <c r="S627" s="240"/>
      <c r="T627" s="241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2" t="s">
        <v>201</v>
      </c>
      <c r="AU627" s="242" t="s">
        <v>85</v>
      </c>
      <c r="AV627" s="13" t="s">
        <v>85</v>
      </c>
      <c r="AW627" s="13" t="s">
        <v>35</v>
      </c>
      <c r="AX627" s="13" t="s">
        <v>83</v>
      </c>
      <c r="AY627" s="242" t="s">
        <v>136</v>
      </c>
    </row>
    <row r="628" s="2" customFormat="1" ht="24.15" customHeight="1">
      <c r="A628" s="41"/>
      <c r="B628" s="42"/>
      <c r="C628" s="264" t="s">
        <v>727</v>
      </c>
      <c r="D628" s="264" t="s">
        <v>263</v>
      </c>
      <c r="E628" s="265" t="s">
        <v>1513</v>
      </c>
      <c r="F628" s="266" t="s">
        <v>1514</v>
      </c>
      <c r="G628" s="267" t="s">
        <v>222</v>
      </c>
      <c r="H628" s="268">
        <v>1.9350000000000001</v>
      </c>
      <c r="I628" s="269"/>
      <c r="J628" s="270">
        <f>ROUND(I628*H628,2)</f>
        <v>0</v>
      </c>
      <c r="K628" s="266" t="s">
        <v>197</v>
      </c>
      <c r="L628" s="271"/>
      <c r="M628" s="272" t="s">
        <v>19</v>
      </c>
      <c r="N628" s="273" t="s">
        <v>46</v>
      </c>
      <c r="O628" s="87"/>
      <c r="P628" s="216">
        <f>O628*H628</f>
        <v>0</v>
      </c>
      <c r="Q628" s="216">
        <v>0.025440000000000001</v>
      </c>
      <c r="R628" s="216">
        <f>Q628*H628</f>
        <v>0.049226400000000003</v>
      </c>
      <c r="S628" s="216">
        <v>0</v>
      </c>
      <c r="T628" s="217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18" t="s">
        <v>409</v>
      </c>
      <c r="AT628" s="218" t="s">
        <v>263</v>
      </c>
      <c r="AU628" s="218" t="s">
        <v>85</v>
      </c>
      <c r="AY628" s="20" t="s">
        <v>136</v>
      </c>
      <c r="BE628" s="219">
        <f>IF(N628="základní",J628,0)</f>
        <v>0</v>
      </c>
      <c r="BF628" s="219">
        <f>IF(N628="snížená",J628,0)</f>
        <v>0</v>
      </c>
      <c r="BG628" s="219">
        <f>IF(N628="zákl. přenesená",J628,0)</f>
        <v>0</v>
      </c>
      <c r="BH628" s="219">
        <f>IF(N628="sníž. přenesená",J628,0)</f>
        <v>0</v>
      </c>
      <c r="BI628" s="219">
        <f>IF(N628="nulová",J628,0)</f>
        <v>0</v>
      </c>
      <c r="BJ628" s="20" t="s">
        <v>83</v>
      </c>
      <c r="BK628" s="219">
        <f>ROUND(I628*H628,2)</f>
        <v>0</v>
      </c>
      <c r="BL628" s="20" t="s">
        <v>310</v>
      </c>
      <c r="BM628" s="218" t="s">
        <v>1515</v>
      </c>
    </row>
    <row r="629" s="2" customFormat="1">
      <c r="A629" s="41"/>
      <c r="B629" s="42"/>
      <c r="C629" s="43"/>
      <c r="D629" s="220" t="s">
        <v>145</v>
      </c>
      <c r="E629" s="43"/>
      <c r="F629" s="221" t="s">
        <v>1514</v>
      </c>
      <c r="G629" s="43"/>
      <c r="H629" s="43"/>
      <c r="I629" s="222"/>
      <c r="J629" s="43"/>
      <c r="K629" s="43"/>
      <c r="L629" s="47"/>
      <c r="M629" s="223"/>
      <c r="N629" s="224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0" t="s">
        <v>145</v>
      </c>
      <c r="AU629" s="20" t="s">
        <v>85</v>
      </c>
    </row>
    <row r="630" s="13" customFormat="1">
      <c r="A630" s="13"/>
      <c r="B630" s="232"/>
      <c r="C630" s="233"/>
      <c r="D630" s="220" t="s">
        <v>201</v>
      </c>
      <c r="E630" s="234" t="s">
        <v>19</v>
      </c>
      <c r="F630" s="235" t="s">
        <v>1392</v>
      </c>
      <c r="G630" s="233"/>
      <c r="H630" s="236">
        <v>1.9350000000000001</v>
      </c>
      <c r="I630" s="237"/>
      <c r="J630" s="233"/>
      <c r="K630" s="233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201</v>
      </c>
      <c r="AU630" s="242" t="s">
        <v>85</v>
      </c>
      <c r="AV630" s="13" t="s">
        <v>85</v>
      </c>
      <c r="AW630" s="13" t="s">
        <v>35</v>
      </c>
      <c r="AX630" s="13" t="s">
        <v>83</v>
      </c>
      <c r="AY630" s="242" t="s">
        <v>136</v>
      </c>
    </row>
    <row r="631" s="2" customFormat="1" ht="16.5" customHeight="1">
      <c r="A631" s="41"/>
      <c r="B631" s="42"/>
      <c r="C631" s="264" t="s">
        <v>733</v>
      </c>
      <c r="D631" s="264" t="s">
        <v>263</v>
      </c>
      <c r="E631" s="265" t="s">
        <v>1516</v>
      </c>
      <c r="F631" s="266" t="s">
        <v>1517</v>
      </c>
      <c r="G631" s="267" t="s">
        <v>258</v>
      </c>
      <c r="H631" s="268">
        <v>1</v>
      </c>
      <c r="I631" s="269"/>
      <c r="J631" s="270">
        <f>ROUND(I631*H631,2)</f>
        <v>0</v>
      </c>
      <c r="K631" s="266" t="s">
        <v>197</v>
      </c>
      <c r="L631" s="271"/>
      <c r="M631" s="272" t="s">
        <v>19</v>
      </c>
      <c r="N631" s="273" t="s">
        <v>46</v>
      </c>
      <c r="O631" s="87"/>
      <c r="P631" s="216">
        <f>O631*H631</f>
        <v>0</v>
      </c>
      <c r="Q631" s="216">
        <v>0.0022000000000000001</v>
      </c>
      <c r="R631" s="216">
        <f>Q631*H631</f>
        <v>0.0022000000000000001</v>
      </c>
      <c r="S631" s="216">
        <v>0</v>
      </c>
      <c r="T631" s="217">
        <f>S631*H631</f>
        <v>0</v>
      </c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R631" s="218" t="s">
        <v>409</v>
      </c>
      <c r="AT631" s="218" t="s">
        <v>263</v>
      </c>
      <c r="AU631" s="218" t="s">
        <v>85</v>
      </c>
      <c r="AY631" s="20" t="s">
        <v>136</v>
      </c>
      <c r="BE631" s="219">
        <f>IF(N631="základní",J631,0)</f>
        <v>0</v>
      </c>
      <c r="BF631" s="219">
        <f>IF(N631="snížená",J631,0)</f>
        <v>0</v>
      </c>
      <c r="BG631" s="219">
        <f>IF(N631="zákl. přenesená",J631,0)</f>
        <v>0</v>
      </c>
      <c r="BH631" s="219">
        <f>IF(N631="sníž. přenesená",J631,0)</f>
        <v>0</v>
      </c>
      <c r="BI631" s="219">
        <f>IF(N631="nulová",J631,0)</f>
        <v>0</v>
      </c>
      <c r="BJ631" s="20" t="s">
        <v>83</v>
      </c>
      <c r="BK631" s="219">
        <f>ROUND(I631*H631,2)</f>
        <v>0</v>
      </c>
      <c r="BL631" s="20" t="s">
        <v>310</v>
      </c>
      <c r="BM631" s="218" t="s">
        <v>1518</v>
      </c>
    </row>
    <row r="632" s="2" customFormat="1">
      <c r="A632" s="41"/>
      <c r="B632" s="42"/>
      <c r="C632" s="43"/>
      <c r="D632" s="220" t="s">
        <v>145</v>
      </c>
      <c r="E632" s="43"/>
      <c r="F632" s="221" t="s">
        <v>1517</v>
      </c>
      <c r="G632" s="43"/>
      <c r="H632" s="43"/>
      <c r="I632" s="222"/>
      <c r="J632" s="43"/>
      <c r="K632" s="43"/>
      <c r="L632" s="47"/>
      <c r="M632" s="223"/>
      <c r="N632" s="224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20" t="s">
        <v>145</v>
      </c>
      <c r="AU632" s="20" t="s">
        <v>85</v>
      </c>
    </row>
    <row r="633" s="2" customFormat="1" ht="24.15" customHeight="1">
      <c r="A633" s="41"/>
      <c r="B633" s="42"/>
      <c r="C633" s="207" t="s">
        <v>741</v>
      </c>
      <c r="D633" s="207" t="s">
        <v>139</v>
      </c>
      <c r="E633" s="208" t="s">
        <v>1519</v>
      </c>
      <c r="F633" s="209" t="s">
        <v>1520</v>
      </c>
      <c r="G633" s="210" t="s">
        <v>305</v>
      </c>
      <c r="H633" s="211">
        <v>1.8</v>
      </c>
      <c r="I633" s="212"/>
      <c r="J633" s="213">
        <f>ROUND(I633*H633,2)</f>
        <v>0</v>
      </c>
      <c r="K633" s="209" t="s">
        <v>197</v>
      </c>
      <c r="L633" s="47"/>
      <c r="M633" s="214" t="s">
        <v>19</v>
      </c>
      <c r="N633" s="215" t="s">
        <v>46</v>
      </c>
      <c r="O633" s="87"/>
      <c r="P633" s="216">
        <f>O633*H633</f>
        <v>0</v>
      </c>
      <c r="Q633" s="216">
        <v>0</v>
      </c>
      <c r="R633" s="216">
        <f>Q633*H633</f>
        <v>0</v>
      </c>
      <c r="S633" s="216">
        <v>0.0050000000000000001</v>
      </c>
      <c r="T633" s="217">
        <f>S633*H633</f>
        <v>0.0090000000000000011</v>
      </c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R633" s="218" t="s">
        <v>310</v>
      </c>
      <c r="AT633" s="218" t="s">
        <v>139</v>
      </c>
      <c r="AU633" s="218" t="s">
        <v>85</v>
      </c>
      <c r="AY633" s="20" t="s">
        <v>136</v>
      </c>
      <c r="BE633" s="219">
        <f>IF(N633="základní",J633,0)</f>
        <v>0</v>
      </c>
      <c r="BF633" s="219">
        <f>IF(N633="snížená",J633,0)</f>
        <v>0</v>
      </c>
      <c r="BG633" s="219">
        <f>IF(N633="zákl. přenesená",J633,0)</f>
        <v>0</v>
      </c>
      <c r="BH633" s="219">
        <f>IF(N633="sníž. přenesená",J633,0)</f>
        <v>0</v>
      </c>
      <c r="BI633" s="219">
        <f>IF(N633="nulová",J633,0)</f>
        <v>0</v>
      </c>
      <c r="BJ633" s="20" t="s">
        <v>83</v>
      </c>
      <c r="BK633" s="219">
        <f>ROUND(I633*H633,2)</f>
        <v>0</v>
      </c>
      <c r="BL633" s="20" t="s">
        <v>310</v>
      </c>
      <c r="BM633" s="218" t="s">
        <v>1521</v>
      </c>
    </row>
    <row r="634" s="2" customFormat="1">
      <c r="A634" s="41"/>
      <c r="B634" s="42"/>
      <c r="C634" s="43"/>
      <c r="D634" s="220" t="s">
        <v>145</v>
      </c>
      <c r="E634" s="43"/>
      <c r="F634" s="221" t="s">
        <v>1522</v>
      </c>
      <c r="G634" s="43"/>
      <c r="H634" s="43"/>
      <c r="I634" s="222"/>
      <c r="J634" s="43"/>
      <c r="K634" s="43"/>
      <c r="L634" s="47"/>
      <c r="M634" s="223"/>
      <c r="N634" s="224"/>
      <c r="O634" s="87"/>
      <c r="P634" s="87"/>
      <c r="Q634" s="87"/>
      <c r="R634" s="87"/>
      <c r="S634" s="87"/>
      <c r="T634" s="88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T634" s="20" t="s">
        <v>145</v>
      </c>
      <c r="AU634" s="20" t="s">
        <v>85</v>
      </c>
    </row>
    <row r="635" s="2" customFormat="1">
      <c r="A635" s="41"/>
      <c r="B635" s="42"/>
      <c r="C635" s="43"/>
      <c r="D635" s="225" t="s">
        <v>146</v>
      </c>
      <c r="E635" s="43"/>
      <c r="F635" s="226" t="s">
        <v>1523</v>
      </c>
      <c r="G635" s="43"/>
      <c r="H635" s="43"/>
      <c r="I635" s="222"/>
      <c r="J635" s="43"/>
      <c r="K635" s="43"/>
      <c r="L635" s="47"/>
      <c r="M635" s="223"/>
      <c r="N635" s="224"/>
      <c r="O635" s="87"/>
      <c r="P635" s="87"/>
      <c r="Q635" s="87"/>
      <c r="R635" s="87"/>
      <c r="S635" s="87"/>
      <c r="T635" s="88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0" t="s">
        <v>146</v>
      </c>
      <c r="AU635" s="20" t="s">
        <v>85</v>
      </c>
    </row>
    <row r="636" s="15" customFormat="1">
      <c r="A636" s="15"/>
      <c r="B636" s="254"/>
      <c r="C636" s="255"/>
      <c r="D636" s="220" t="s">
        <v>201</v>
      </c>
      <c r="E636" s="256" t="s">
        <v>19</v>
      </c>
      <c r="F636" s="257" t="s">
        <v>1384</v>
      </c>
      <c r="G636" s="255"/>
      <c r="H636" s="256" t="s">
        <v>19</v>
      </c>
      <c r="I636" s="258"/>
      <c r="J636" s="255"/>
      <c r="K636" s="255"/>
      <c r="L636" s="259"/>
      <c r="M636" s="260"/>
      <c r="N636" s="261"/>
      <c r="O636" s="261"/>
      <c r="P636" s="261"/>
      <c r="Q636" s="261"/>
      <c r="R636" s="261"/>
      <c r="S636" s="261"/>
      <c r="T636" s="262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63" t="s">
        <v>201</v>
      </c>
      <c r="AU636" s="263" t="s">
        <v>85</v>
      </c>
      <c r="AV636" s="15" t="s">
        <v>83</v>
      </c>
      <c r="AW636" s="15" t="s">
        <v>35</v>
      </c>
      <c r="AX636" s="15" t="s">
        <v>75</v>
      </c>
      <c r="AY636" s="263" t="s">
        <v>136</v>
      </c>
    </row>
    <row r="637" s="13" customFormat="1">
      <c r="A637" s="13"/>
      <c r="B637" s="232"/>
      <c r="C637" s="233"/>
      <c r="D637" s="220" t="s">
        <v>201</v>
      </c>
      <c r="E637" s="234" t="s">
        <v>19</v>
      </c>
      <c r="F637" s="235" t="s">
        <v>1506</v>
      </c>
      <c r="G637" s="233"/>
      <c r="H637" s="236">
        <v>1.8</v>
      </c>
      <c r="I637" s="237"/>
      <c r="J637" s="233"/>
      <c r="K637" s="233"/>
      <c r="L637" s="238"/>
      <c r="M637" s="239"/>
      <c r="N637" s="240"/>
      <c r="O637" s="240"/>
      <c r="P637" s="240"/>
      <c r="Q637" s="240"/>
      <c r="R637" s="240"/>
      <c r="S637" s="240"/>
      <c r="T637" s="241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2" t="s">
        <v>201</v>
      </c>
      <c r="AU637" s="242" t="s">
        <v>85</v>
      </c>
      <c r="AV637" s="13" t="s">
        <v>85</v>
      </c>
      <c r="AW637" s="13" t="s">
        <v>35</v>
      </c>
      <c r="AX637" s="13" t="s">
        <v>83</v>
      </c>
      <c r="AY637" s="242" t="s">
        <v>136</v>
      </c>
    </row>
    <row r="638" s="2" customFormat="1" ht="33" customHeight="1">
      <c r="A638" s="41"/>
      <c r="B638" s="42"/>
      <c r="C638" s="207" t="s">
        <v>747</v>
      </c>
      <c r="D638" s="207" t="s">
        <v>139</v>
      </c>
      <c r="E638" s="208" t="s">
        <v>1524</v>
      </c>
      <c r="F638" s="209" t="s">
        <v>1525</v>
      </c>
      <c r="G638" s="210" t="s">
        <v>214</v>
      </c>
      <c r="H638" s="211">
        <v>0.051999999999999998</v>
      </c>
      <c r="I638" s="212"/>
      <c r="J638" s="213">
        <f>ROUND(I638*H638,2)</f>
        <v>0</v>
      </c>
      <c r="K638" s="209" t="s">
        <v>197</v>
      </c>
      <c r="L638" s="47"/>
      <c r="M638" s="214" t="s">
        <v>19</v>
      </c>
      <c r="N638" s="215" t="s">
        <v>46</v>
      </c>
      <c r="O638" s="87"/>
      <c r="P638" s="216">
        <f>O638*H638</f>
        <v>0</v>
      </c>
      <c r="Q638" s="216">
        <v>0</v>
      </c>
      <c r="R638" s="216">
        <f>Q638*H638</f>
        <v>0</v>
      </c>
      <c r="S638" s="216">
        <v>0</v>
      </c>
      <c r="T638" s="217">
        <f>S638*H638</f>
        <v>0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18" t="s">
        <v>310</v>
      </c>
      <c r="AT638" s="218" t="s">
        <v>139</v>
      </c>
      <c r="AU638" s="218" t="s">
        <v>85</v>
      </c>
      <c r="AY638" s="20" t="s">
        <v>136</v>
      </c>
      <c r="BE638" s="219">
        <f>IF(N638="základní",J638,0)</f>
        <v>0</v>
      </c>
      <c r="BF638" s="219">
        <f>IF(N638="snížená",J638,0)</f>
        <v>0</v>
      </c>
      <c r="BG638" s="219">
        <f>IF(N638="zákl. přenesená",J638,0)</f>
        <v>0</v>
      </c>
      <c r="BH638" s="219">
        <f>IF(N638="sníž. přenesená",J638,0)</f>
        <v>0</v>
      </c>
      <c r="BI638" s="219">
        <f>IF(N638="nulová",J638,0)</f>
        <v>0</v>
      </c>
      <c r="BJ638" s="20" t="s">
        <v>83</v>
      </c>
      <c r="BK638" s="219">
        <f>ROUND(I638*H638,2)</f>
        <v>0</v>
      </c>
      <c r="BL638" s="20" t="s">
        <v>310</v>
      </c>
      <c r="BM638" s="218" t="s">
        <v>1526</v>
      </c>
    </row>
    <row r="639" s="2" customFormat="1">
      <c r="A639" s="41"/>
      <c r="B639" s="42"/>
      <c r="C639" s="43"/>
      <c r="D639" s="220" t="s">
        <v>145</v>
      </c>
      <c r="E639" s="43"/>
      <c r="F639" s="221" t="s">
        <v>1527</v>
      </c>
      <c r="G639" s="43"/>
      <c r="H639" s="43"/>
      <c r="I639" s="222"/>
      <c r="J639" s="43"/>
      <c r="K639" s="43"/>
      <c r="L639" s="47"/>
      <c r="M639" s="223"/>
      <c r="N639" s="224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145</v>
      </c>
      <c r="AU639" s="20" t="s">
        <v>85</v>
      </c>
    </row>
    <row r="640" s="2" customFormat="1">
      <c r="A640" s="41"/>
      <c r="B640" s="42"/>
      <c r="C640" s="43"/>
      <c r="D640" s="225" t="s">
        <v>146</v>
      </c>
      <c r="E640" s="43"/>
      <c r="F640" s="226" t="s">
        <v>1528</v>
      </c>
      <c r="G640" s="43"/>
      <c r="H640" s="43"/>
      <c r="I640" s="222"/>
      <c r="J640" s="43"/>
      <c r="K640" s="43"/>
      <c r="L640" s="47"/>
      <c r="M640" s="223"/>
      <c r="N640" s="224"/>
      <c r="O640" s="87"/>
      <c r="P640" s="87"/>
      <c r="Q640" s="87"/>
      <c r="R640" s="87"/>
      <c r="S640" s="87"/>
      <c r="T640" s="88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T640" s="20" t="s">
        <v>146</v>
      </c>
      <c r="AU640" s="20" t="s">
        <v>85</v>
      </c>
    </row>
    <row r="641" s="12" customFormat="1" ht="22.8" customHeight="1">
      <c r="A641" s="12"/>
      <c r="B641" s="191"/>
      <c r="C641" s="192"/>
      <c r="D641" s="193" t="s">
        <v>74</v>
      </c>
      <c r="E641" s="205" t="s">
        <v>552</v>
      </c>
      <c r="F641" s="205" t="s">
        <v>553</v>
      </c>
      <c r="G641" s="192"/>
      <c r="H641" s="192"/>
      <c r="I641" s="195"/>
      <c r="J641" s="206">
        <f>BK641</f>
        <v>0</v>
      </c>
      <c r="K641" s="192"/>
      <c r="L641" s="197"/>
      <c r="M641" s="198"/>
      <c r="N641" s="199"/>
      <c r="O641" s="199"/>
      <c r="P641" s="200">
        <f>SUM(P642:P643)</f>
        <v>0</v>
      </c>
      <c r="Q641" s="199"/>
      <c r="R641" s="200">
        <f>SUM(R642:R643)</f>
        <v>0</v>
      </c>
      <c r="S641" s="199"/>
      <c r="T641" s="201">
        <f>SUM(T642:T643)</f>
        <v>0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202" t="s">
        <v>85</v>
      </c>
      <c r="AT641" s="203" t="s">
        <v>74</v>
      </c>
      <c r="AU641" s="203" t="s">
        <v>83</v>
      </c>
      <c r="AY641" s="202" t="s">
        <v>136</v>
      </c>
      <c r="BK641" s="204">
        <f>SUM(BK642:BK643)</f>
        <v>0</v>
      </c>
    </row>
    <row r="642" s="2" customFormat="1" ht="37.8" customHeight="1">
      <c r="A642" s="41"/>
      <c r="B642" s="42"/>
      <c r="C642" s="207" t="s">
        <v>751</v>
      </c>
      <c r="D642" s="207" t="s">
        <v>139</v>
      </c>
      <c r="E642" s="208" t="s">
        <v>1529</v>
      </c>
      <c r="F642" s="209" t="s">
        <v>1530</v>
      </c>
      <c r="G642" s="210" t="s">
        <v>754</v>
      </c>
      <c r="H642" s="211">
        <v>1</v>
      </c>
      <c r="I642" s="212"/>
      <c r="J642" s="213">
        <f>ROUND(I642*H642,2)</f>
        <v>0</v>
      </c>
      <c r="K642" s="209" t="s">
        <v>19</v>
      </c>
      <c r="L642" s="47"/>
      <c r="M642" s="214" t="s">
        <v>19</v>
      </c>
      <c r="N642" s="215" t="s">
        <v>46</v>
      </c>
      <c r="O642" s="87"/>
      <c r="P642" s="216">
        <f>O642*H642</f>
        <v>0</v>
      </c>
      <c r="Q642" s="216">
        <v>0</v>
      </c>
      <c r="R642" s="216">
        <f>Q642*H642</f>
        <v>0</v>
      </c>
      <c r="S642" s="216">
        <v>0</v>
      </c>
      <c r="T642" s="217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18" t="s">
        <v>310</v>
      </c>
      <c r="AT642" s="218" t="s">
        <v>139</v>
      </c>
      <c r="AU642" s="218" t="s">
        <v>85</v>
      </c>
      <c r="AY642" s="20" t="s">
        <v>136</v>
      </c>
      <c r="BE642" s="219">
        <f>IF(N642="základní",J642,0)</f>
        <v>0</v>
      </c>
      <c r="BF642" s="219">
        <f>IF(N642="snížená",J642,0)</f>
        <v>0</v>
      </c>
      <c r="BG642" s="219">
        <f>IF(N642="zákl. přenesená",J642,0)</f>
        <v>0</v>
      </c>
      <c r="BH642" s="219">
        <f>IF(N642="sníž. přenesená",J642,0)</f>
        <v>0</v>
      </c>
      <c r="BI642" s="219">
        <f>IF(N642="nulová",J642,0)</f>
        <v>0</v>
      </c>
      <c r="BJ642" s="20" t="s">
        <v>83</v>
      </c>
      <c r="BK642" s="219">
        <f>ROUND(I642*H642,2)</f>
        <v>0</v>
      </c>
      <c r="BL642" s="20" t="s">
        <v>310</v>
      </c>
      <c r="BM642" s="218" t="s">
        <v>1531</v>
      </c>
    </row>
    <row r="643" s="2" customFormat="1">
      <c r="A643" s="41"/>
      <c r="B643" s="42"/>
      <c r="C643" s="43"/>
      <c r="D643" s="220" t="s">
        <v>145</v>
      </c>
      <c r="E643" s="43"/>
      <c r="F643" s="221" t="s">
        <v>1530</v>
      </c>
      <c r="G643" s="43"/>
      <c r="H643" s="43"/>
      <c r="I643" s="222"/>
      <c r="J643" s="43"/>
      <c r="K643" s="43"/>
      <c r="L643" s="47"/>
      <c r="M643" s="223"/>
      <c r="N643" s="224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20" t="s">
        <v>145</v>
      </c>
      <c r="AU643" s="20" t="s">
        <v>85</v>
      </c>
    </row>
    <row r="644" s="12" customFormat="1" ht="22.8" customHeight="1">
      <c r="A644" s="12"/>
      <c r="B644" s="191"/>
      <c r="C644" s="192"/>
      <c r="D644" s="193" t="s">
        <v>74</v>
      </c>
      <c r="E644" s="205" t="s">
        <v>598</v>
      </c>
      <c r="F644" s="205" t="s">
        <v>599</v>
      </c>
      <c r="G644" s="192"/>
      <c r="H644" s="192"/>
      <c r="I644" s="195"/>
      <c r="J644" s="206">
        <f>BK644</f>
        <v>0</v>
      </c>
      <c r="K644" s="192"/>
      <c r="L644" s="197"/>
      <c r="M644" s="198"/>
      <c r="N644" s="199"/>
      <c r="O644" s="199"/>
      <c r="P644" s="200">
        <f>SUM(P645:P745)</f>
        <v>0</v>
      </c>
      <c r="Q644" s="199"/>
      <c r="R644" s="200">
        <f>SUM(R645:R745)</f>
        <v>0.0482847</v>
      </c>
      <c r="S644" s="199"/>
      <c r="T644" s="201">
        <f>SUM(T645:T745)</f>
        <v>0.046800000000000001</v>
      </c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R644" s="202" t="s">
        <v>85</v>
      </c>
      <c r="AT644" s="203" t="s">
        <v>74</v>
      </c>
      <c r="AU644" s="203" t="s">
        <v>83</v>
      </c>
      <c r="AY644" s="202" t="s">
        <v>136</v>
      </c>
      <c r="BK644" s="204">
        <f>SUM(BK645:BK745)</f>
        <v>0</v>
      </c>
    </row>
    <row r="645" s="2" customFormat="1" ht="21.75" customHeight="1">
      <c r="A645" s="41"/>
      <c r="B645" s="42"/>
      <c r="C645" s="207" t="s">
        <v>756</v>
      </c>
      <c r="D645" s="207" t="s">
        <v>139</v>
      </c>
      <c r="E645" s="208" t="s">
        <v>1532</v>
      </c>
      <c r="F645" s="209" t="s">
        <v>1533</v>
      </c>
      <c r="G645" s="210" t="s">
        <v>222</v>
      </c>
      <c r="H645" s="211">
        <v>4.6799999999999997</v>
      </c>
      <c r="I645" s="212"/>
      <c r="J645" s="213">
        <f>ROUND(I645*H645,2)</f>
        <v>0</v>
      </c>
      <c r="K645" s="209" t="s">
        <v>197</v>
      </c>
      <c r="L645" s="47"/>
      <c r="M645" s="214" t="s">
        <v>19</v>
      </c>
      <c r="N645" s="215" t="s">
        <v>46</v>
      </c>
      <c r="O645" s="87"/>
      <c r="P645" s="216">
        <f>O645*H645</f>
        <v>0</v>
      </c>
      <c r="Q645" s="216">
        <v>0</v>
      </c>
      <c r="R645" s="216">
        <f>Q645*H645</f>
        <v>0</v>
      </c>
      <c r="S645" s="216">
        <v>0</v>
      </c>
      <c r="T645" s="217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18" t="s">
        <v>310</v>
      </c>
      <c r="AT645" s="218" t="s">
        <v>139</v>
      </c>
      <c r="AU645" s="218" t="s">
        <v>85</v>
      </c>
      <c r="AY645" s="20" t="s">
        <v>136</v>
      </c>
      <c r="BE645" s="219">
        <f>IF(N645="základní",J645,0)</f>
        <v>0</v>
      </c>
      <c r="BF645" s="219">
        <f>IF(N645="snížená",J645,0)</f>
        <v>0</v>
      </c>
      <c r="BG645" s="219">
        <f>IF(N645="zákl. přenesená",J645,0)</f>
        <v>0</v>
      </c>
      <c r="BH645" s="219">
        <f>IF(N645="sníž. přenesená",J645,0)</f>
        <v>0</v>
      </c>
      <c r="BI645" s="219">
        <f>IF(N645="nulová",J645,0)</f>
        <v>0</v>
      </c>
      <c r="BJ645" s="20" t="s">
        <v>83</v>
      </c>
      <c r="BK645" s="219">
        <f>ROUND(I645*H645,2)</f>
        <v>0</v>
      </c>
      <c r="BL645" s="20" t="s">
        <v>310</v>
      </c>
      <c r="BM645" s="218" t="s">
        <v>1534</v>
      </c>
    </row>
    <row r="646" s="2" customFormat="1">
      <c r="A646" s="41"/>
      <c r="B646" s="42"/>
      <c r="C646" s="43"/>
      <c r="D646" s="220" t="s">
        <v>145</v>
      </c>
      <c r="E646" s="43"/>
      <c r="F646" s="221" t="s">
        <v>1535</v>
      </c>
      <c r="G646" s="43"/>
      <c r="H646" s="43"/>
      <c r="I646" s="222"/>
      <c r="J646" s="43"/>
      <c r="K646" s="43"/>
      <c r="L646" s="47"/>
      <c r="M646" s="223"/>
      <c r="N646" s="224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145</v>
      </c>
      <c r="AU646" s="20" t="s">
        <v>85</v>
      </c>
    </row>
    <row r="647" s="2" customFormat="1">
      <c r="A647" s="41"/>
      <c r="B647" s="42"/>
      <c r="C647" s="43"/>
      <c r="D647" s="225" t="s">
        <v>146</v>
      </c>
      <c r="E647" s="43"/>
      <c r="F647" s="226" t="s">
        <v>1536</v>
      </c>
      <c r="G647" s="43"/>
      <c r="H647" s="43"/>
      <c r="I647" s="222"/>
      <c r="J647" s="43"/>
      <c r="K647" s="43"/>
      <c r="L647" s="47"/>
      <c r="M647" s="223"/>
      <c r="N647" s="224"/>
      <c r="O647" s="87"/>
      <c r="P647" s="87"/>
      <c r="Q647" s="87"/>
      <c r="R647" s="87"/>
      <c r="S647" s="87"/>
      <c r="T647" s="88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20" t="s">
        <v>146</v>
      </c>
      <c r="AU647" s="20" t="s">
        <v>85</v>
      </c>
    </row>
    <row r="648" s="15" customFormat="1">
      <c r="A648" s="15"/>
      <c r="B648" s="254"/>
      <c r="C648" s="255"/>
      <c r="D648" s="220" t="s">
        <v>201</v>
      </c>
      <c r="E648" s="256" t="s">
        <v>19</v>
      </c>
      <c r="F648" s="257" t="s">
        <v>1537</v>
      </c>
      <c r="G648" s="255"/>
      <c r="H648" s="256" t="s">
        <v>19</v>
      </c>
      <c r="I648" s="258"/>
      <c r="J648" s="255"/>
      <c r="K648" s="255"/>
      <c r="L648" s="259"/>
      <c r="M648" s="260"/>
      <c r="N648" s="261"/>
      <c r="O648" s="261"/>
      <c r="P648" s="261"/>
      <c r="Q648" s="261"/>
      <c r="R648" s="261"/>
      <c r="S648" s="261"/>
      <c r="T648" s="262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63" t="s">
        <v>201</v>
      </c>
      <c r="AU648" s="263" t="s">
        <v>85</v>
      </c>
      <c r="AV648" s="15" t="s">
        <v>83</v>
      </c>
      <c r="AW648" s="15" t="s">
        <v>35</v>
      </c>
      <c r="AX648" s="15" t="s">
        <v>75</v>
      </c>
      <c r="AY648" s="263" t="s">
        <v>136</v>
      </c>
    </row>
    <row r="649" s="15" customFormat="1">
      <c r="A649" s="15"/>
      <c r="B649" s="254"/>
      <c r="C649" s="255"/>
      <c r="D649" s="220" t="s">
        <v>201</v>
      </c>
      <c r="E649" s="256" t="s">
        <v>19</v>
      </c>
      <c r="F649" s="257" t="s">
        <v>1538</v>
      </c>
      <c r="G649" s="255"/>
      <c r="H649" s="256" t="s">
        <v>19</v>
      </c>
      <c r="I649" s="258"/>
      <c r="J649" s="255"/>
      <c r="K649" s="255"/>
      <c r="L649" s="259"/>
      <c r="M649" s="260"/>
      <c r="N649" s="261"/>
      <c r="O649" s="261"/>
      <c r="P649" s="261"/>
      <c r="Q649" s="261"/>
      <c r="R649" s="261"/>
      <c r="S649" s="261"/>
      <c r="T649" s="262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63" t="s">
        <v>201</v>
      </c>
      <c r="AU649" s="263" t="s">
        <v>85</v>
      </c>
      <c r="AV649" s="15" t="s">
        <v>83</v>
      </c>
      <c r="AW649" s="15" t="s">
        <v>35</v>
      </c>
      <c r="AX649" s="15" t="s">
        <v>75</v>
      </c>
      <c r="AY649" s="263" t="s">
        <v>136</v>
      </c>
    </row>
    <row r="650" s="13" customFormat="1">
      <c r="A650" s="13"/>
      <c r="B650" s="232"/>
      <c r="C650" s="233"/>
      <c r="D650" s="220" t="s">
        <v>201</v>
      </c>
      <c r="E650" s="234" t="s">
        <v>19</v>
      </c>
      <c r="F650" s="235" t="s">
        <v>1539</v>
      </c>
      <c r="G650" s="233"/>
      <c r="H650" s="236">
        <v>0.84799999999999998</v>
      </c>
      <c r="I650" s="237"/>
      <c r="J650" s="233"/>
      <c r="K650" s="233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201</v>
      </c>
      <c r="AU650" s="242" t="s">
        <v>85</v>
      </c>
      <c r="AV650" s="13" t="s">
        <v>85</v>
      </c>
      <c r="AW650" s="13" t="s">
        <v>35</v>
      </c>
      <c r="AX650" s="13" t="s">
        <v>75</v>
      </c>
      <c r="AY650" s="242" t="s">
        <v>136</v>
      </c>
    </row>
    <row r="651" s="13" customFormat="1">
      <c r="A651" s="13"/>
      <c r="B651" s="232"/>
      <c r="C651" s="233"/>
      <c r="D651" s="220" t="s">
        <v>201</v>
      </c>
      <c r="E651" s="234" t="s">
        <v>19</v>
      </c>
      <c r="F651" s="235" t="s">
        <v>1540</v>
      </c>
      <c r="G651" s="233"/>
      <c r="H651" s="236">
        <v>0.71199999999999997</v>
      </c>
      <c r="I651" s="237"/>
      <c r="J651" s="233"/>
      <c r="K651" s="233"/>
      <c r="L651" s="238"/>
      <c r="M651" s="239"/>
      <c r="N651" s="240"/>
      <c r="O651" s="240"/>
      <c r="P651" s="240"/>
      <c r="Q651" s="240"/>
      <c r="R651" s="240"/>
      <c r="S651" s="240"/>
      <c r="T651" s="24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2" t="s">
        <v>201</v>
      </c>
      <c r="AU651" s="242" t="s">
        <v>85</v>
      </c>
      <c r="AV651" s="13" t="s">
        <v>85</v>
      </c>
      <c r="AW651" s="13" t="s">
        <v>35</v>
      </c>
      <c r="AX651" s="13" t="s">
        <v>75</v>
      </c>
      <c r="AY651" s="242" t="s">
        <v>136</v>
      </c>
    </row>
    <row r="652" s="15" customFormat="1">
      <c r="A652" s="15"/>
      <c r="B652" s="254"/>
      <c r="C652" s="255"/>
      <c r="D652" s="220" t="s">
        <v>201</v>
      </c>
      <c r="E652" s="256" t="s">
        <v>19</v>
      </c>
      <c r="F652" s="257" t="s">
        <v>1541</v>
      </c>
      <c r="G652" s="255"/>
      <c r="H652" s="256" t="s">
        <v>19</v>
      </c>
      <c r="I652" s="258"/>
      <c r="J652" s="255"/>
      <c r="K652" s="255"/>
      <c r="L652" s="259"/>
      <c r="M652" s="260"/>
      <c r="N652" s="261"/>
      <c r="O652" s="261"/>
      <c r="P652" s="261"/>
      <c r="Q652" s="261"/>
      <c r="R652" s="261"/>
      <c r="S652" s="261"/>
      <c r="T652" s="262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63" t="s">
        <v>201</v>
      </c>
      <c r="AU652" s="263" t="s">
        <v>85</v>
      </c>
      <c r="AV652" s="15" t="s">
        <v>83</v>
      </c>
      <c r="AW652" s="15" t="s">
        <v>35</v>
      </c>
      <c r="AX652" s="15" t="s">
        <v>75</v>
      </c>
      <c r="AY652" s="263" t="s">
        <v>136</v>
      </c>
    </row>
    <row r="653" s="13" customFormat="1">
      <c r="A653" s="13"/>
      <c r="B653" s="232"/>
      <c r="C653" s="233"/>
      <c r="D653" s="220" t="s">
        <v>201</v>
      </c>
      <c r="E653" s="234" t="s">
        <v>19</v>
      </c>
      <c r="F653" s="235" t="s">
        <v>1539</v>
      </c>
      <c r="G653" s="233"/>
      <c r="H653" s="236">
        <v>0.84799999999999998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201</v>
      </c>
      <c r="AU653" s="242" t="s">
        <v>85</v>
      </c>
      <c r="AV653" s="13" t="s">
        <v>85</v>
      </c>
      <c r="AW653" s="13" t="s">
        <v>35</v>
      </c>
      <c r="AX653" s="13" t="s">
        <v>75</v>
      </c>
      <c r="AY653" s="242" t="s">
        <v>136</v>
      </c>
    </row>
    <row r="654" s="13" customFormat="1">
      <c r="A654" s="13"/>
      <c r="B654" s="232"/>
      <c r="C654" s="233"/>
      <c r="D654" s="220" t="s">
        <v>201</v>
      </c>
      <c r="E654" s="234" t="s">
        <v>19</v>
      </c>
      <c r="F654" s="235" t="s">
        <v>1540</v>
      </c>
      <c r="G654" s="233"/>
      <c r="H654" s="236">
        <v>0.71199999999999997</v>
      </c>
      <c r="I654" s="237"/>
      <c r="J654" s="233"/>
      <c r="K654" s="233"/>
      <c r="L654" s="238"/>
      <c r="M654" s="239"/>
      <c r="N654" s="240"/>
      <c r="O654" s="240"/>
      <c r="P654" s="240"/>
      <c r="Q654" s="240"/>
      <c r="R654" s="240"/>
      <c r="S654" s="240"/>
      <c r="T654" s="24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2" t="s">
        <v>201</v>
      </c>
      <c r="AU654" s="242" t="s">
        <v>85</v>
      </c>
      <c r="AV654" s="13" t="s">
        <v>85</v>
      </c>
      <c r="AW654" s="13" t="s">
        <v>35</v>
      </c>
      <c r="AX654" s="13" t="s">
        <v>75</v>
      </c>
      <c r="AY654" s="242" t="s">
        <v>136</v>
      </c>
    </row>
    <row r="655" s="15" customFormat="1">
      <c r="A655" s="15"/>
      <c r="B655" s="254"/>
      <c r="C655" s="255"/>
      <c r="D655" s="220" t="s">
        <v>201</v>
      </c>
      <c r="E655" s="256" t="s">
        <v>19</v>
      </c>
      <c r="F655" s="257" t="s">
        <v>1542</v>
      </c>
      <c r="G655" s="255"/>
      <c r="H655" s="256" t="s">
        <v>19</v>
      </c>
      <c r="I655" s="258"/>
      <c r="J655" s="255"/>
      <c r="K655" s="255"/>
      <c r="L655" s="259"/>
      <c r="M655" s="260"/>
      <c r="N655" s="261"/>
      <c r="O655" s="261"/>
      <c r="P655" s="261"/>
      <c r="Q655" s="261"/>
      <c r="R655" s="261"/>
      <c r="S655" s="261"/>
      <c r="T655" s="262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63" t="s">
        <v>201</v>
      </c>
      <c r="AU655" s="263" t="s">
        <v>85</v>
      </c>
      <c r="AV655" s="15" t="s">
        <v>83</v>
      </c>
      <c r="AW655" s="15" t="s">
        <v>35</v>
      </c>
      <c r="AX655" s="15" t="s">
        <v>75</v>
      </c>
      <c r="AY655" s="263" t="s">
        <v>136</v>
      </c>
    </row>
    <row r="656" s="13" customFormat="1">
      <c r="A656" s="13"/>
      <c r="B656" s="232"/>
      <c r="C656" s="233"/>
      <c r="D656" s="220" t="s">
        <v>201</v>
      </c>
      <c r="E656" s="234" t="s">
        <v>19</v>
      </c>
      <c r="F656" s="235" t="s">
        <v>1539</v>
      </c>
      <c r="G656" s="233"/>
      <c r="H656" s="236">
        <v>0.84799999999999998</v>
      </c>
      <c r="I656" s="237"/>
      <c r="J656" s="233"/>
      <c r="K656" s="233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201</v>
      </c>
      <c r="AU656" s="242" t="s">
        <v>85</v>
      </c>
      <c r="AV656" s="13" t="s">
        <v>85</v>
      </c>
      <c r="AW656" s="13" t="s">
        <v>35</v>
      </c>
      <c r="AX656" s="13" t="s">
        <v>75</v>
      </c>
      <c r="AY656" s="242" t="s">
        <v>136</v>
      </c>
    </row>
    <row r="657" s="13" customFormat="1">
      <c r="A657" s="13"/>
      <c r="B657" s="232"/>
      <c r="C657" s="233"/>
      <c r="D657" s="220" t="s">
        <v>201</v>
      </c>
      <c r="E657" s="234" t="s">
        <v>19</v>
      </c>
      <c r="F657" s="235" t="s">
        <v>1540</v>
      </c>
      <c r="G657" s="233"/>
      <c r="H657" s="236">
        <v>0.71199999999999997</v>
      </c>
      <c r="I657" s="237"/>
      <c r="J657" s="233"/>
      <c r="K657" s="233"/>
      <c r="L657" s="238"/>
      <c r="M657" s="239"/>
      <c r="N657" s="240"/>
      <c r="O657" s="240"/>
      <c r="P657" s="240"/>
      <c r="Q657" s="240"/>
      <c r="R657" s="240"/>
      <c r="S657" s="240"/>
      <c r="T657" s="241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2" t="s">
        <v>201</v>
      </c>
      <c r="AU657" s="242" t="s">
        <v>85</v>
      </c>
      <c r="AV657" s="13" t="s">
        <v>85</v>
      </c>
      <c r="AW657" s="13" t="s">
        <v>35</v>
      </c>
      <c r="AX657" s="13" t="s">
        <v>75</v>
      </c>
      <c r="AY657" s="242" t="s">
        <v>136</v>
      </c>
    </row>
    <row r="658" s="14" customFormat="1">
      <c r="A658" s="14"/>
      <c r="B658" s="243"/>
      <c r="C658" s="244"/>
      <c r="D658" s="220" t="s">
        <v>201</v>
      </c>
      <c r="E658" s="245" t="s">
        <v>19</v>
      </c>
      <c r="F658" s="246" t="s">
        <v>205</v>
      </c>
      <c r="G658" s="244"/>
      <c r="H658" s="247">
        <v>4.6799999999999997</v>
      </c>
      <c r="I658" s="248"/>
      <c r="J658" s="244"/>
      <c r="K658" s="244"/>
      <c r="L658" s="249"/>
      <c r="M658" s="250"/>
      <c r="N658" s="251"/>
      <c r="O658" s="251"/>
      <c r="P658" s="251"/>
      <c r="Q658" s="251"/>
      <c r="R658" s="251"/>
      <c r="S658" s="251"/>
      <c r="T658" s="252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3" t="s">
        <v>201</v>
      </c>
      <c r="AU658" s="253" t="s">
        <v>85</v>
      </c>
      <c r="AV658" s="14" t="s">
        <v>163</v>
      </c>
      <c r="AW658" s="14" t="s">
        <v>35</v>
      </c>
      <c r="AX658" s="14" t="s">
        <v>83</v>
      </c>
      <c r="AY658" s="253" t="s">
        <v>136</v>
      </c>
    </row>
    <row r="659" s="2" customFormat="1" ht="16.5" customHeight="1">
      <c r="A659" s="41"/>
      <c r="B659" s="42"/>
      <c r="C659" s="207" t="s">
        <v>1543</v>
      </c>
      <c r="D659" s="207" t="s">
        <v>139</v>
      </c>
      <c r="E659" s="208" t="s">
        <v>1544</v>
      </c>
      <c r="F659" s="209" t="s">
        <v>1545</v>
      </c>
      <c r="G659" s="210" t="s">
        <v>222</v>
      </c>
      <c r="H659" s="211">
        <v>4.6799999999999997</v>
      </c>
      <c r="I659" s="212"/>
      <c r="J659" s="213">
        <f>ROUND(I659*H659,2)</f>
        <v>0</v>
      </c>
      <c r="K659" s="209" t="s">
        <v>197</v>
      </c>
      <c r="L659" s="47"/>
      <c r="M659" s="214" t="s">
        <v>19</v>
      </c>
      <c r="N659" s="215" t="s">
        <v>46</v>
      </c>
      <c r="O659" s="87"/>
      <c r="P659" s="216">
        <f>O659*H659</f>
        <v>0</v>
      </c>
      <c r="Q659" s="216">
        <v>0</v>
      </c>
      <c r="R659" s="216">
        <f>Q659*H659</f>
        <v>0</v>
      </c>
      <c r="S659" s="216">
        <v>0</v>
      </c>
      <c r="T659" s="217">
        <f>S659*H659</f>
        <v>0</v>
      </c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R659" s="218" t="s">
        <v>310</v>
      </c>
      <c r="AT659" s="218" t="s">
        <v>139</v>
      </c>
      <c r="AU659" s="218" t="s">
        <v>85</v>
      </c>
      <c r="AY659" s="20" t="s">
        <v>136</v>
      </c>
      <c r="BE659" s="219">
        <f>IF(N659="základní",J659,0)</f>
        <v>0</v>
      </c>
      <c r="BF659" s="219">
        <f>IF(N659="snížená",J659,0)</f>
        <v>0</v>
      </c>
      <c r="BG659" s="219">
        <f>IF(N659="zákl. přenesená",J659,0)</f>
        <v>0</v>
      </c>
      <c r="BH659" s="219">
        <f>IF(N659="sníž. přenesená",J659,0)</f>
        <v>0</v>
      </c>
      <c r="BI659" s="219">
        <f>IF(N659="nulová",J659,0)</f>
        <v>0</v>
      </c>
      <c r="BJ659" s="20" t="s">
        <v>83</v>
      </c>
      <c r="BK659" s="219">
        <f>ROUND(I659*H659,2)</f>
        <v>0</v>
      </c>
      <c r="BL659" s="20" t="s">
        <v>310</v>
      </c>
      <c r="BM659" s="218" t="s">
        <v>1546</v>
      </c>
    </row>
    <row r="660" s="2" customFormat="1">
      <c r="A660" s="41"/>
      <c r="B660" s="42"/>
      <c r="C660" s="43"/>
      <c r="D660" s="220" t="s">
        <v>145</v>
      </c>
      <c r="E660" s="43"/>
      <c r="F660" s="221" t="s">
        <v>1547</v>
      </c>
      <c r="G660" s="43"/>
      <c r="H660" s="43"/>
      <c r="I660" s="222"/>
      <c r="J660" s="43"/>
      <c r="K660" s="43"/>
      <c r="L660" s="47"/>
      <c r="M660" s="223"/>
      <c r="N660" s="224"/>
      <c r="O660" s="87"/>
      <c r="P660" s="87"/>
      <c r="Q660" s="87"/>
      <c r="R660" s="87"/>
      <c r="S660" s="87"/>
      <c r="T660" s="88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T660" s="20" t="s">
        <v>145</v>
      </c>
      <c r="AU660" s="20" t="s">
        <v>85</v>
      </c>
    </row>
    <row r="661" s="2" customFormat="1">
      <c r="A661" s="41"/>
      <c r="B661" s="42"/>
      <c r="C661" s="43"/>
      <c r="D661" s="225" t="s">
        <v>146</v>
      </c>
      <c r="E661" s="43"/>
      <c r="F661" s="226" t="s">
        <v>1548</v>
      </c>
      <c r="G661" s="43"/>
      <c r="H661" s="43"/>
      <c r="I661" s="222"/>
      <c r="J661" s="43"/>
      <c r="K661" s="43"/>
      <c r="L661" s="47"/>
      <c r="M661" s="223"/>
      <c r="N661" s="224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20" t="s">
        <v>146</v>
      </c>
      <c r="AU661" s="20" t="s">
        <v>85</v>
      </c>
    </row>
    <row r="662" s="15" customFormat="1">
      <c r="A662" s="15"/>
      <c r="B662" s="254"/>
      <c r="C662" s="255"/>
      <c r="D662" s="220" t="s">
        <v>201</v>
      </c>
      <c r="E662" s="256" t="s">
        <v>19</v>
      </c>
      <c r="F662" s="257" t="s">
        <v>1537</v>
      </c>
      <c r="G662" s="255"/>
      <c r="H662" s="256" t="s">
        <v>19</v>
      </c>
      <c r="I662" s="258"/>
      <c r="J662" s="255"/>
      <c r="K662" s="255"/>
      <c r="L662" s="259"/>
      <c r="M662" s="260"/>
      <c r="N662" s="261"/>
      <c r="O662" s="261"/>
      <c r="P662" s="261"/>
      <c r="Q662" s="261"/>
      <c r="R662" s="261"/>
      <c r="S662" s="261"/>
      <c r="T662" s="262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3" t="s">
        <v>201</v>
      </c>
      <c r="AU662" s="263" t="s">
        <v>85</v>
      </c>
      <c r="AV662" s="15" t="s">
        <v>83</v>
      </c>
      <c r="AW662" s="15" t="s">
        <v>35</v>
      </c>
      <c r="AX662" s="15" t="s">
        <v>75</v>
      </c>
      <c r="AY662" s="263" t="s">
        <v>136</v>
      </c>
    </row>
    <row r="663" s="15" customFormat="1">
      <c r="A663" s="15"/>
      <c r="B663" s="254"/>
      <c r="C663" s="255"/>
      <c r="D663" s="220" t="s">
        <v>201</v>
      </c>
      <c r="E663" s="256" t="s">
        <v>19</v>
      </c>
      <c r="F663" s="257" t="s">
        <v>1538</v>
      </c>
      <c r="G663" s="255"/>
      <c r="H663" s="256" t="s">
        <v>19</v>
      </c>
      <c r="I663" s="258"/>
      <c r="J663" s="255"/>
      <c r="K663" s="255"/>
      <c r="L663" s="259"/>
      <c r="M663" s="260"/>
      <c r="N663" s="261"/>
      <c r="O663" s="261"/>
      <c r="P663" s="261"/>
      <c r="Q663" s="261"/>
      <c r="R663" s="261"/>
      <c r="S663" s="261"/>
      <c r="T663" s="262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3" t="s">
        <v>201</v>
      </c>
      <c r="AU663" s="263" t="s">
        <v>85</v>
      </c>
      <c r="AV663" s="15" t="s">
        <v>83</v>
      </c>
      <c r="AW663" s="15" t="s">
        <v>35</v>
      </c>
      <c r="AX663" s="15" t="s">
        <v>75</v>
      </c>
      <c r="AY663" s="263" t="s">
        <v>136</v>
      </c>
    </row>
    <row r="664" s="13" customFormat="1">
      <c r="A664" s="13"/>
      <c r="B664" s="232"/>
      <c r="C664" s="233"/>
      <c r="D664" s="220" t="s">
        <v>201</v>
      </c>
      <c r="E664" s="234" t="s">
        <v>19</v>
      </c>
      <c r="F664" s="235" t="s">
        <v>1539</v>
      </c>
      <c r="G664" s="233"/>
      <c r="H664" s="236">
        <v>0.84799999999999998</v>
      </c>
      <c r="I664" s="237"/>
      <c r="J664" s="233"/>
      <c r="K664" s="233"/>
      <c r="L664" s="238"/>
      <c r="M664" s="239"/>
      <c r="N664" s="240"/>
      <c r="O664" s="240"/>
      <c r="P664" s="240"/>
      <c r="Q664" s="240"/>
      <c r="R664" s="240"/>
      <c r="S664" s="240"/>
      <c r="T664" s="24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2" t="s">
        <v>201</v>
      </c>
      <c r="AU664" s="242" t="s">
        <v>85</v>
      </c>
      <c r="AV664" s="13" t="s">
        <v>85</v>
      </c>
      <c r="AW664" s="13" t="s">
        <v>35</v>
      </c>
      <c r="AX664" s="13" t="s">
        <v>75</v>
      </c>
      <c r="AY664" s="242" t="s">
        <v>136</v>
      </c>
    </row>
    <row r="665" s="13" customFormat="1">
      <c r="A665" s="13"/>
      <c r="B665" s="232"/>
      <c r="C665" s="233"/>
      <c r="D665" s="220" t="s">
        <v>201</v>
      </c>
      <c r="E665" s="234" t="s">
        <v>19</v>
      </c>
      <c r="F665" s="235" t="s">
        <v>1540</v>
      </c>
      <c r="G665" s="233"/>
      <c r="H665" s="236">
        <v>0.71199999999999997</v>
      </c>
      <c r="I665" s="237"/>
      <c r="J665" s="233"/>
      <c r="K665" s="233"/>
      <c r="L665" s="238"/>
      <c r="M665" s="239"/>
      <c r="N665" s="240"/>
      <c r="O665" s="240"/>
      <c r="P665" s="240"/>
      <c r="Q665" s="240"/>
      <c r="R665" s="240"/>
      <c r="S665" s="240"/>
      <c r="T665" s="241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2" t="s">
        <v>201</v>
      </c>
      <c r="AU665" s="242" t="s">
        <v>85</v>
      </c>
      <c r="AV665" s="13" t="s">
        <v>85</v>
      </c>
      <c r="AW665" s="13" t="s">
        <v>35</v>
      </c>
      <c r="AX665" s="13" t="s">
        <v>75</v>
      </c>
      <c r="AY665" s="242" t="s">
        <v>136</v>
      </c>
    </row>
    <row r="666" s="15" customFormat="1">
      <c r="A666" s="15"/>
      <c r="B666" s="254"/>
      <c r="C666" s="255"/>
      <c r="D666" s="220" t="s">
        <v>201</v>
      </c>
      <c r="E666" s="256" t="s">
        <v>19</v>
      </c>
      <c r="F666" s="257" t="s">
        <v>1541</v>
      </c>
      <c r="G666" s="255"/>
      <c r="H666" s="256" t="s">
        <v>19</v>
      </c>
      <c r="I666" s="258"/>
      <c r="J666" s="255"/>
      <c r="K666" s="255"/>
      <c r="L666" s="259"/>
      <c r="M666" s="260"/>
      <c r="N666" s="261"/>
      <c r="O666" s="261"/>
      <c r="P666" s="261"/>
      <c r="Q666" s="261"/>
      <c r="R666" s="261"/>
      <c r="S666" s="261"/>
      <c r="T666" s="262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63" t="s">
        <v>201</v>
      </c>
      <c r="AU666" s="263" t="s">
        <v>85</v>
      </c>
      <c r="AV666" s="15" t="s">
        <v>83</v>
      </c>
      <c r="AW666" s="15" t="s">
        <v>35</v>
      </c>
      <c r="AX666" s="15" t="s">
        <v>75</v>
      </c>
      <c r="AY666" s="263" t="s">
        <v>136</v>
      </c>
    </row>
    <row r="667" s="13" customFormat="1">
      <c r="A667" s="13"/>
      <c r="B667" s="232"/>
      <c r="C667" s="233"/>
      <c r="D667" s="220" t="s">
        <v>201</v>
      </c>
      <c r="E667" s="234" t="s">
        <v>19</v>
      </c>
      <c r="F667" s="235" t="s">
        <v>1539</v>
      </c>
      <c r="G667" s="233"/>
      <c r="H667" s="236">
        <v>0.84799999999999998</v>
      </c>
      <c r="I667" s="237"/>
      <c r="J667" s="233"/>
      <c r="K667" s="233"/>
      <c r="L667" s="238"/>
      <c r="M667" s="239"/>
      <c r="N667" s="240"/>
      <c r="O667" s="240"/>
      <c r="P667" s="240"/>
      <c r="Q667" s="240"/>
      <c r="R667" s="240"/>
      <c r="S667" s="240"/>
      <c r="T667" s="24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2" t="s">
        <v>201</v>
      </c>
      <c r="AU667" s="242" t="s">
        <v>85</v>
      </c>
      <c r="AV667" s="13" t="s">
        <v>85</v>
      </c>
      <c r="AW667" s="13" t="s">
        <v>35</v>
      </c>
      <c r="AX667" s="13" t="s">
        <v>75</v>
      </c>
      <c r="AY667" s="242" t="s">
        <v>136</v>
      </c>
    </row>
    <row r="668" s="13" customFormat="1">
      <c r="A668" s="13"/>
      <c r="B668" s="232"/>
      <c r="C668" s="233"/>
      <c r="D668" s="220" t="s">
        <v>201</v>
      </c>
      <c r="E668" s="234" t="s">
        <v>19</v>
      </c>
      <c r="F668" s="235" t="s">
        <v>1540</v>
      </c>
      <c r="G668" s="233"/>
      <c r="H668" s="236">
        <v>0.71199999999999997</v>
      </c>
      <c r="I668" s="237"/>
      <c r="J668" s="233"/>
      <c r="K668" s="233"/>
      <c r="L668" s="238"/>
      <c r="M668" s="239"/>
      <c r="N668" s="240"/>
      <c r="O668" s="240"/>
      <c r="P668" s="240"/>
      <c r="Q668" s="240"/>
      <c r="R668" s="240"/>
      <c r="S668" s="240"/>
      <c r="T668" s="241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2" t="s">
        <v>201</v>
      </c>
      <c r="AU668" s="242" t="s">
        <v>85</v>
      </c>
      <c r="AV668" s="13" t="s">
        <v>85</v>
      </c>
      <c r="AW668" s="13" t="s">
        <v>35</v>
      </c>
      <c r="AX668" s="13" t="s">
        <v>75</v>
      </c>
      <c r="AY668" s="242" t="s">
        <v>136</v>
      </c>
    </row>
    <row r="669" s="15" customFormat="1">
      <c r="A669" s="15"/>
      <c r="B669" s="254"/>
      <c r="C669" s="255"/>
      <c r="D669" s="220" t="s">
        <v>201</v>
      </c>
      <c r="E669" s="256" t="s">
        <v>19</v>
      </c>
      <c r="F669" s="257" t="s">
        <v>1542</v>
      </c>
      <c r="G669" s="255"/>
      <c r="H669" s="256" t="s">
        <v>19</v>
      </c>
      <c r="I669" s="258"/>
      <c r="J669" s="255"/>
      <c r="K669" s="255"/>
      <c r="L669" s="259"/>
      <c r="M669" s="260"/>
      <c r="N669" s="261"/>
      <c r="O669" s="261"/>
      <c r="P669" s="261"/>
      <c r="Q669" s="261"/>
      <c r="R669" s="261"/>
      <c r="S669" s="261"/>
      <c r="T669" s="262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3" t="s">
        <v>201</v>
      </c>
      <c r="AU669" s="263" t="s">
        <v>85</v>
      </c>
      <c r="AV669" s="15" t="s">
        <v>83</v>
      </c>
      <c r="AW669" s="15" t="s">
        <v>35</v>
      </c>
      <c r="AX669" s="15" t="s">
        <v>75</v>
      </c>
      <c r="AY669" s="263" t="s">
        <v>136</v>
      </c>
    </row>
    <row r="670" s="13" customFormat="1">
      <c r="A670" s="13"/>
      <c r="B670" s="232"/>
      <c r="C670" s="233"/>
      <c r="D670" s="220" t="s">
        <v>201</v>
      </c>
      <c r="E670" s="234" t="s">
        <v>19</v>
      </c>
      <c r="F670" s="235" t="s">
        <v>1539</v>
      </c>
      <c r="G670" s="233"/>
      <c r="H670" s="236">
        <v>0.84799999999999998</v>
      </c>
      <c r="I670" s="237"/>
      <c r="J670" s="233"/>
      <c r="K670" s="233"/>
      <c r="L670" s="238"/>
      <c r="M670" s="239"/>
      <c r="N670" s="240"/>
      <c r="O670" s="240"/>
      <c r="P670" s="240"/>
      <c r="Q670" s="240"/>
      <c r="R670" s="240"/>
      <c r="S670" s="240"/>
      <c r="T670" s="24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2" t="s">
        <v>201</v>
      </c>
      <c r="AU670" s="242" t="s">
        <v>85</v>
      </c>
      <c r="AV670" s="13" t="s">
        <v>85</v>
      </c>
      <c r="AW670" s="13" t="s">
        <v>35</v>
      </c>
      <c r="AX670" s="13" t="s">
        <v>75</v>
      </c>
      <c r="AY670" s="242" t="s">
        <v>136</v>
      </c>
    </row>
    <row r="671" s="13" customFormat="1">
      <c r="A671" s="13"/>
      <c r="B671" s="232"/>
      <c r="C671" s="233"/>
      <c r="D671" s="220" t="s">
        <v>201</v>
      </c>
      <c r="E671" s="234" t="s">
        <v>19</v>
      </c>
      <c r="F671" s="235" t="s">
        <v>1540</v>
      </c>
      <c r="G671" s="233"/>
      <c r="H671" s="236">
        <v>0.71199999999999997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2" t="s">
        <v>201</v>
      </c>
      <c r="AU671" s="242" t="s">
        <v>85</v>
      </c>
      <c r="AV671" s="13" t="s">
        <v>85</v>
      </c>
      <c r="AW671" s="13" t="s">
        <v>35</v>
      </c>
      <c r="AX671" s="13" t="s">
        <v>75</v>
      </c>
      <c r="AY671" s="242" t="s">
        <v>136</v>
      </c>
    </row>
    <row r="672" s="14" customFormat="1">
      <c r="A672" s="14"/>
      <c r="B672" s="243"/>
      <c r="C672" s="244"/>
      <c r="D672" s="220" t="s">
        <v>201</v>
      </c>
      <c r="E672" s="245" t="s">
        <v>19</v>
      </c>
      <c r="F672" s="246" t="s">
        <v>205</v>
      </c>
      <c r="G672" s="244"/>
      <c r="H672" s="247">
        <v>4.6799999999999997</v>
      </c>
      <c r="I672" s="248"/>
      <c r="J672" s="244"/>
      <c r="K672" s="244"/>
      <c r="L672" s="249"/>
      <c r="M672" s="250"/>
      <c r="N672" s="251"/>
      <c r="O672" s="251"/>
      <c r="P672" s="251"/>
      <c r="Q672" s="251"/>
      <c r="R672" s="251"/>
      <c r="S672" s="251"/>
      <c r="T672" s="252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3" t="s">
        <v>201</v>
      </c>
      <c r="AU672" s="253" t="s">
        <v>85</v>
      </c>
      <c r="AV672" s="14" t="s">
        <v>163</v>
      </c>
      <c r="AW672" s="14" t="s">
        <v>35</v>
      </c>
      <c r="AX672" s="14" t="s">
        <v>83</v>
      </c>
      <c r="AY672" s="253" t="s">
        <v>136</v>
      </c>
    </row>
    <row r="673" s="2" customFormat="1" ht="24.15" customHeight="1">
      <c r="A673" s="41"/>
      <c r="B673" s="42"/>
      <c r="C673" s="207" t="s">
        <v>1549</v>
      </c>
      <c r="D673" s="207" t="s">
        <v>139</v>
      </c>
      <c r="E673" s="208" t="s">
        <v>1550</v>
      </c>
      <c r="F673" s="209" t="s">
        <v>1551</v>
      </c>
      <c r="G673" s="210" t="s">
        <v>222</v>
      </c>
      <c r="H673" s="211">
        <v>4.6799999999999997</v>
      </c>
      <c r="I673" s="212"/>
      <c r="J673" s="213">
        <f>ROUND(I673*H673,2)</f>
        <v>0</v>
      </c>
      <c r="K673" s="209" t="s">
        <v>197</v>
      </c>
      <c r="L673" s="47"/>
      <c r="M673" s="214" t="s">
        <v>19</v>
      </c>
      <c r="N673" s="215" t="s">
        <v>46</v>
      </c>
      <c r="O673" s="87"/>
      <c r="P673" s="216">
        <f>O673*H673</f>
        <v>0</v>
      </c>
      <c r="Q673" s="216">
        <v>0.00020000000000000001</v>
      </c>
      <c r="R673" s="216">
        <f>Q673*H673</f>
        <v>0.00093599999999999998</v>
      </c>
      <c r="S673" s="216">
        <v>0</v>
      </c>
      <c r="T673" s="217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8" t="s">
        <v>310</v>
      </c>
      <c r="AT673" s="218" t="s">
        <v>139</v>
      </c>
      <c r="AU673" s="218" t="s">
        <v>85</v>
      </c>
      <c r="AY673" s="20" t="s">
        <v>136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0" t="s">
        <v>83</v>
      </c>
      <c r="BK673" s="219">
        <f>ROUND(I673*H673,2)</f>
        <v>0</v>
      </c>
      <c r="BL673" s="20" t="s">
        <v>310</v>
      </c>
      <c r="BM673" s="218" t="s">
        <v>1552</v>
      </c>
    </row>
    <row r="674" s="2" customFormat="1">
      <c r="A674" s="41"/>
      <c r="B674" s="42"/>
      <c r="C674" s="43"/>
      <c r="D674" s="220" t="s">
        <v>145</v>
      </c>
      <c r="E674" s="43"/>
      <c r="F674" s="221" t="s">
        <v>1553</v>
      </c>
      <c r="G674" s="43"/>
      <c r="H674" s="43"/>
      <c r="I674" s="222"/>
      <c r="J674" s="43"/>
      <c r="K674" s="43"/>
      <c r="L674" s="47"/>
      <c r="M674" s="223"/>
      <c r="N674" s="224"/>
      <c r="O674" s="87"/>
      <c r="P674" s="87"/>
      <c r="Q674" s="87"/>
      <c r="R674" s="87"/>
      <c r="S674" s="87"/>
      <c r="T674" s="88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T674" s="20" t="s">
        <v>145</v>
      </c>
      <c r="AU674" s="20" t="s">
        <v>85</v>
      </c>
    </row>
    <row r="675" s="2" customFormat="1">
      <c r="A675" s="41"/>
      <c r="B675" s="42"/>
      <c r="C675" s="43"/>
      <c r="D675" s="225" t="s">
        <v>146</v>
      </c>
      <c r="E675" s="43"/>
      <c r="F675" s="226" t="s">
        <v>1554</v>
      </c>
      <c r="G675" s="43"/>
      <c r="H675" s="43"/>
      <c r="I675" s="222"/>
      <c r="J675" s="43"/>
      <c r="K675" s="43"/>
      <c r="L675" s="47"/>
      <c r="M675" s="223"/>
      <c r="N675" s="224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146</v>
      </c>
      <c r="AU675" s="20" t="s">
        <v>85</v>
      </c>
    </row>
    <row r="676" s="15" customFormat="1">
      <c r="A676" s="15"/>
      <c r="B676" s="254"/>
      <c r="C676" s="255"/>
      <c r="D676" s="220" t="s">
        <v>201</v>
      </c>
      <c r="E676" s="256" t="s">
        <v>19</v>
      </c>
      <c r="F676" s="257" t="s">
        <v>1537</v>
      </c>
      <c r="G676" s="255"/>
      <c r="H676" s="256" t="s">
        <v>19</v>
      </c>
      <c r="I676" s="258"/>
      <c r="J676" s="255"/>
      <c r="K676" s="255"/>
      <c r="L676" s="259"/>
      <c r="M676" s="260"/>
      <c r="N676" s="261"/>
      <c r="O676" s="261"/>
      <c r="P676" s="261"/>
      <c r="Q676" s="261"/>
      <c r="R676" s="261"/>
      <c r="S676" s="261"/>
      <c r="T676" s="262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63" t="s">
        <v>201</v>
      </c>
      <c r="AU676" s="263" t="s">
        <v>85</v>
      </c>
      <c r="AV676" s="15" t="s">
        <v>83</v>
      </c>
      <c r="AW676" s="15" t="s">
        <v>35</v>
      </c>
      <c r="AX676" s="15" t="s">
        <v>75</v>
      </c>
      <c r="AY676" s="263" t="s">
        <v>136</v>
      </c>
    </row>
    <row r="677" s="15" customFormat="1">
      <c r="A677" s="15"/>
      <c r="B677" s="254"/>
      <c r="C677" s="255"/>
      <c r="D677" s="220" t="s">
        <v>201</v>
      </c>
      <c r="E677" s="256" t="s">
        <v>19</v>
      </c>
      <c r="F677" s="257" t="s">
        <v>1538</v>
      </c>
      <c r="G677" s="255"/>
      <c r="H677" s="256" t="s">
        <v>19</v>
      </c>
      <c r="I677" s="258"/>
      <c r="J677" s="255"/>
      <c r="K677" s="255"/>
      <c r="L677" s="259"/>
      <c r="M677" s="260"/>
      <c r="N677" s="261"/>
      <c r="O677" s="261"/>
      <c r="P677" s="261"/>
      <c r="Q677" s="261"/>
      <c r="R677" s="261"/>
      <c r="S677" s="261"/>
      <c r="T677" s="262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3" t="s">
        <v>201</v>
      </c>
      <c r="AU677" s="263" t="s">
        <v>85</v>
      </c>
      <c r="AV677" s="15" t="s">
        <v>83</v>
      </c>
      <c r="AW677" s="15" t="s">
        <v>35</v>
      </c>
      <c r="AX677" s="15" t="s">
        <v>75</v>
      </c>
      <c r="AY677" s="263" t="s">
        <v>136</v>
      </c>
    </row>
    <row r="678" s="13" customFormat="1">
      <c r="A678" s="13"/>
      <c r="B678" s="232"/>
      <c r="C678" s="233"/>
      <c r="D678" s="220" t="s">
        <v>201</v>
      </c>
      <c r="E678" s="234" t="s">
        <v>19</v>
      </c>
      <c r="F678" s="235" t="s">
        <v>1539</v>
      </c>
      <c r="G678" s="233"/>
      <c r="H678" s="236">
        <v>0.84799999999999998</v>
      </c>
      <c r="I678" s="237"/>
      <c r="J678" s="233"/>
      <c r="K678" s="233"/>
      <c r="L678" s="238"/>
      <c r="M678" s="239"/>
      <c r="N678" s="240"/>
      <c r="O678" s="240"/>
      <c r="P678" s="240"/>
      <c r="Q678" s="240"/>
      <c r="R678" s="240"/>
      <c r="S678" s="240"/>
      <c r="T678" s="24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2" t="s">
        <v>201</v>
      </c>
      <c r="AU678" s="242" t="s">
        <v>85</v>
      </c>
      <c r="AV678" s="13" t="s">
        <v>85</v>
      </c>
      <c r="AW678" s="13" t="s">
        <v>35</v>
      </c>
      <c r="AX678" s="13" t="s">
        <v>75</v>
      </c>
      <c r="AY678" s="242" t="s">
        <v>136</v>
      </c>
    </row>
    <row r="679" s="13" customFormat="1">
      <c r="A679" s="13"/>
      <c r="B679" s="232"/>
      <c r="C679" s="233"/>
      <c r="D679" s="220" t="s">
        <v>201</v>
      </c>
      <c r="E679" s="234" t="s">
        <v>19</v>
      </c>
      <c r="F679" s="235" t="s">
        <v>1540</v>
      </c>
      <c r="G679" s="233"/>
      <c r="H679" s="236">
        <v>0.71199999999999997</v>
      </c>
      <c r="I679" s="237"/>
      <c r="J679" s="233"/>
      <c r="K679" s="233"/>
      <c r="L679" s="238"/>
      <c r="M679" s="239"/>
      <c r="N679" s="240"/>
      <c r="O679" s="240"/>
      <c r="P679" s="240"/>
      <c r="Q679" s="240"/>
      <c r="R679" s="240"/>
      <c r="S679" s="240"/>
      <c r="T679" s="24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2" t="s">
        <v>201</v>
      </c>
      <c r="AU679" s="242" t="s">
        <v>85</v>
      </c>
      <c r="AV679" s="13" t="s">
        <v>85</v>
      </c>
      <c r="AW679" s="13" t="s">
        <v>35</v>
      </c>
      <c r="AX679" s="13" t="s">
        <v>75</v>
      </c>
      <c r="AY679" s="242" t="s">
        <v>136</v>
      </c>
    </row>
    <row r="680" s="15" customFormat="1">
      <c r="A680" s="15"/>
      <c r="B680" s="254"/>
      <c r="C680" s="255"/>
      <c r="D680" s="220" t="s">
        <v>201</v>
      </c>
      <c r="E680" s="256" t="s">
        <v>19</v>
      </c>
      <c r="F680" s="257" t="s">
        <v>1541</v>
      </c>
      <c r="G680" s="255"/>
      <c r="H680" s="256" t="s">
        <v>19</v>
      </c>
      <c r="I680" s="258"/>
      <c r="J680" s="255"/>
      <c r="K680" s="255"/>
      <c r="L680" s="259"/>
      <c r="M680" s="260"/>
      <c r="N680" s="261"/>
      <c r="O680" s="261"/>
      <c r="P680" s="261"/>
      <c r="Q680" s="261"/>
      <c r="R680" s="261"/>
      <c r="S680" s="261"/>
      <c r="T680" s="262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63" t="s">
        <v>201</v>
      </c>
      <c r="AU680" s="263" t="s">
        <v>85</v>
      </c>
      <c r="AV680" s="15" t="s">
        <v>83</v>
      </c>
      <c r="AW680" s="15" t="s">
        <v>35</v>
      </c>
      <c r="AX680" s="15" t="s">
        <v>75</v>
      </c>
      <c r="AY680" s="263" t="s">
        <v>136</v>
      </c>
    </row>
    <row r="681" s="13" customFormat="1">
      <c r="A681" s="13"/>
      <c r="B681" s="232"/>
      <c r="C681" s="233"/>
      <c r="D681" s="220" t="s">
        <v>201</v>
      </c>
      <c r="E681" s="234" t="s">
        <v>19</v>
      </c>
      <c r="F681" s="235" t="s">
        <v>1539</v>
      </c>
      <c r="G681" s="233"/>
      <c r="H681" s="236">
        <v>0.84799999999999998</v>
      </c>
      <c r="I681" s="237"/>
      <c r="J681" s="233"/>
      <c r="K681" s="233"/>
      <c r="L681" s="238"/>
      <c r="M681" s="239"/>
      <c r="N681" s="240"/>
      <c r="O681" s="240"/>
      <c r="P681" s="240"/>
      <c r="Q681" s="240"/>
      <c r="R681" s="240"/>
      <c r="S681" s="240"/>
      <c r="T681" s="24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2" t="s">
        <v>201</v>
      </c>
      <c r="AU681" s="242" t="s">
        <v>85</v>
      </c>
      <c r="AV681" s="13" t="s">
        <v>85</v>
      </c>
      <c r="AW681" s="13" t="s">
        <v>35</v>
      </c>
      <c r="AX681" s="13" t="s">
        <v>75</v>
      </c>
      <c r="AY681" s="242" t="s">
        <v>136</v>
      </c>
    </row>
    <row r="682" s="13" customFormat="1">
      <c r="A682" s="13"/>
      <c r="B682" s="232"/>
      <c r="C682" s="233"/>
      <c r="D682" s="220" t="s">
        <v>201</v>
      </c>
      <c r="E682" s="234" t="s">
        <v>19</v>
      </c>
      <c r="F682" s="235" t="s">
        <v>1540</v>
      </c>
      <c r="G682" s="233"/>
      <c r="H682" s="236">
        <v>0.71199999999999997</v>
      </c>
      <c r="I682" s="237"/>
      <c r="J682" s="233"/>
      <c r="K682" s="233"/>
      <c r="L682" s="238"/>
      <c r="M682" s="239"/>
      <c r="N682" s="240"/>
      <c r="O682" s="240"/>
      <c r="P682" s="240"/>
      <c r="Q682" s="240"/>
      <c r="R682" s="240"/>
      <c r="S682" s="240"/>
      <c r="T682" s="24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2" t="s">
        <v>201</v>
      </c>
      <c r="AU682" s="242" t="s">
        <v>85</v>
      </c>
      <c r="AV682" s="13" t="s">
        <v>85</v>
      </c>
      <c r="AW682" s="13" t="s">
        <v>35</v>
      </c>
      <c r="AX682" s="13" t="s">
        <v>75</v>
      </c>
      <c r="AY682" s="242" t="s">
        <v>136</v>
      </c>
    </row>
    <row r="683" s="15" customFormat="1">
      <c r="A683" s="15"/>
      <c r="B683" s="254"/>
      <c r="C683" s="255"/>
      <c r="D683" s="220" t="s">
        <v>201</v>
      </c>
      <c r="E683" s="256" t="s">
        <v>19</v>
      </c>
      <c r="F683" s="257" t="s">
        <v>1542</v>
      </c>
      <c r="G683" s="255"/>
      <c r="H683" s="256" t="s">
        <v>19</v>
      </c>
      <c r="I683" s="258"/>
      <c r="J683" s="255"/>
      <c r="K683" s="255"/>
      <c r="L683" s="259"/>
      <c r="M683" s="260"/>
      <c r="N683" s="261"/>
      <c r="O683" s="261"/>
      <c r="P683" s="261"/>
      <c r="Q683" s="261"/>
      <c r="R683" s="261"/>
      <c r="S683" s="261"/>
      <c r="T683" s="262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3" t="s">
        <v>201</v>
      </c>
      <c r="AU683" s="263" t="s">
        <v>85</v>
      </c>
      <c r="AV683" s="15" t="s">
        <v>83</v>
      </c>
      <c r="AW683" s="15" t="s">
        <v>35</v>
      </c>
      <c r="AX683" s="15" t="s">
        <v>75</v>
      </c>
      <c r="AY683" s="263" t="s">
        <v>136</v>
      </c>
    </row>
    <row r="684" s="13" customFormat="1">
      <c r="A684" s="13"/>
      <c r="B684" s="232"/>
      <c r="C684" s="233"/>
      <c r="D684" s="220" t="s">
        <v>201</v>
      </c>
      <c r="E684" s="234" t="s">
        <v>19</v>
      </c>
      <c r="F684" s="235" t="s">
        <v>1539</v>
      </c>
      <c r="G684" s="233"/>
      <c r="H684" s="236">
        <v>0.84799999999999998</v>
      </c>
      <c r="I684" s="237"/>
      <c r="J684" s="233"/>
      <c r="K684" s="233"/>
      <c r="L684" s="238"/>
      <c r="M684" s="239"/>
      <c r="N684" s="240"/>
      <c r="O684" s="240"/>
      <c r="P684" s="240"/>
      <c r="Q684" s="240"/>
      <c r="R684" s="240"/>
      <c r="S684" s="240"/>
      <c r="T684" s="241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2" t="s">
        <v>201</v>
      </c>
      <c r="AU684" s="242" t="s">
        <v>85</v>
      </c>
      <c r="AV684" s="13" t="s">
        <v>85</v>
      </c>
      <c r="AW684" s="13" t="s">
        <v>35</v>
      </c>
      <c r="AX684" s="13" t="s">
        <v>75</v>
      </c>
      <c r="AY684" s="242" t="s">
        <v>136</v>
      </c>
    </row>
    <row r="685" s="13" customFormat="1">
      <c r="A685" s="13"/>
      <c r="B685" s="232"/>
      <c r="C685" s="233"/>
      <c r="D685" s="220" t="s">
        <v>201</v>
      </c>
      <c r="E685" s="234" t="s">
        <v>19</v>
      </c>
      <c r="F685" s="235" t="s">
        <v>1540</v>
      </c>
      <c r="G685" s="233"/>
      <c r="H685" s="236">
        <v>0.71199999999999997</v>
      </c>
      <c r="I685" s="237"/>
      <c r="J685" s="233"/>
      <c r="K685" s="233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201</v>
      </c>
      <c r="AU685" s="242" t="s">
        <v>85</v>
      </c>
      <c r="AV685" s="13" t="s">
        <v>85</v>
      </c>
      <c r="AW685" s="13" t="s">
        <v>35</v>
      </c>
      <c r="AX685" s="13" t="s">
        <v>75</v>
      </c>
      <c r="AY685" s="242" t="s">
        <v>136</v>
      </c>
    </row>
    <row r="686" s="14" customFormat="1">
      <c r="A686" s="14"/>
      <c r="B686" s="243"/>
      <c r="C686" s="244"/>
      <c r="D686" s="220" t="s">
        <v>201</v>
      </c>
      <c r="E686" s="245" t="s">
        <v>19</v>
      </c>
      <c r="F686" s="246" t="s">
        <v>205</v>
      </c>
      <c r="G686" s="244"/>
      <c r="H686" s="247">
        <v>4.6799999999999997</v>
      </c>
      <c r="I686" s="248"/>
      <c r="J686" s="244"/>
      <c r="K686" s="244"/>
      <c r="L686" s="249"/>
      <c r="M686" s="250"/>
      <c r="N686" s="251"/>
      <c r="O686" s="251"/>
      <c r="P686" s="251"/>
      <c r="Q686" s="251"/>
      <c r="R686" s="251"/>
      <c r="S686" s="251"/>
      <c r="T686" s="252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3" t="s">
        <v>201</v>
      </c>
      <c r="AU686" s="253" t="s">
        <v>85</v>
      </c>
      <c r="AV686" s="14" t="s">
        <v>163</v>
      </c>
      <c r="AW686" s="14" t="s">
        <v>35</v>
      </c>
      <c r="AX686" s="14" t="s">
        <v>83</v>
      </c>
      <c r="AY686" s="253" t="s">
        <v>136</v>
      </c>
    </row>
    <row r="687" s="2" customFormat="1" ht="33" customHeight="1">
      <c r="A687" s="41"/>
      <c r="B687" s="42"/>
      <c r="C687" s="207" t="s">
        <v>1555</v>
      </c>
      <c r="D687" s="207" t="s">
        <v>139</v>
      </c>
      <c r="E687" s="208" t="s">
        <v>1556</v>
      </c>
      <c r="F687" s="209" t="s">
        <v>1557</v>
      </c>
      <c r="G687" s="210" t="s">
        <v>222</v>
      </c>
      <c r="H687" s="211">
        <v>4.6799999999999997</v>
      </c>
      <c r="I687" s="212"/>
      <c r="J687" s="213">
        <f>ROUND(I687*H687,2)</f>
        <v>0</v>
      </c>
      <c r="K687" s="209" t="s">
        <v>197</v>
      </c>
      <c r="L687" s="47"/>
      <c r="M687" s="214" t="s">
        <v>19</v>
      </c>
      <c r="N687" s="215" t="s">
        <v>46</v>
      </c>
      <c r="O687" s="87"/>
      <c r="P687" s="216">
        <f>O687*H687</f>
        <v>0</v>
      </c>
      <c r="Q687" s="216">
        <v>0.0044999999999999997</v>
      </c>
      <c r="R687" s="216">
        <f>Q687*H687</f>
        <v>0.021059999999999999</v>
      </c>
      <c r="S687" s="216">
        <v>0</v>
      </c>
      <c r="T687" s="217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18" t="s">
        <v>310</v>
      </c>
      <c r="AT687" s="218" t="s">
        <v>139</v>
      </c>
      <c r="AU687" s="218" t="s">
        <v>85</v>
      </c>
      <c r="AY687" s="20" t="s">
        <v>136</v>
      </c>
      <c r="BE687" s="219">
        <f>IF(N687="základní",J687,0)</f>
        <v>0</v>
      </c>
      <c r="BF687" s="219">
        <f>IF(N687="snížená",J687,0)</f>
        <v>0</v>
      </c>
      <c r="BG687" s="219">
        <f>IF(N687="zákl. přenesená",J687,0)</f>
        <v>0</v>
      </c>
      <c r="BH687" s="219">
        <f>IF(N687="sníž. přenesená",J687,0)</f>
        <v>0</v>
      </c>
      <c r="BI687" s="219">
        <f>IF(N687="nulová",J687,0)</f>
        <v>0</v>
      </c>
      <c r="BJ687" s="20" t="s">
        <v>83</v>
      </c>
      <c r="BK687" s="219">
        <f>ROUND(I687*H687,2)</f>
        <v>0</v>
      </c>
      <c r="BL687" s="20" t="s">
        <v>310</v>
      </c>
      <c r="BM687" s="218" t="s">
        <v>1558</v>
      </c>
    </row>
    <row r="688" s="2" customFormat="1">
      <c r="A688" s="41"/>
      <c r="B688" s="42"/>
      <c r="C688" s="43"/>
      <c r="D688" s="220" t="s">
        <v>145</v>
      </c>
      <c r="E688" s="43"/>
      <c r="F688" s="221" t="s">
        <v>1559</v>
      </c>
      <c r="G688" s="43"/>
      <c r="H688" s="43"/>
      <c r="I688" s="222"/>
      <c r="J688" s="43"/>
      <c r="K688" s="43"/>
      <c r="L688" s="47"/>
      <c r="M688" s="223"/>
      <c r="N688" s="224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145</v>
      </c>
      <c r="AU688" s="20" t="s">
        <v>85</v>
      </c>
    </row>
    <row r="689" s="2" customFormat="1">
      <c r="A689" s="41"/>
      <c r="B689" s="42"/>
      <c r="C689" s="43"/>
      <c r="D689" s="225" t="s">
        <v>146</v>
      </c>
      <c r="E689" s="43"/>
      <c r="F689" s="226" t="s">
        <v>1560</v>
      </c>
      <c r="G689" s="43"/>
      <c r="H689" s="43"/>
      <c r="I689" s="222"/>
      <c r="J689" s="43"/>
      <c r="K689" s="43"/>
      <c r="L689" s="47"/>
      <c r="M689" s="223"/>
      <c r="N689" s="224"/>
      <c r="O689" s="87"/>
      <c r="P689" s="87"/>
      <c r="Q689" s="87"/>
      <c r="R689" s="87"/>
      <c r="S689" s="87"/>
      <c r="T689" s="88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T689" s="20" t="s">
        <v>146</v>
      </c>
      <c r="AU689" s="20" t="s">
        <v>85</v>
      </c>
    </row>
    <row r="690" s="15" customFormat="1">
      <c r="A690" s="15"/>
      <c r="B690" s="254"/>
      <c r="C690" s="255"/>
      <c r="D690" s="220" t="s">
        <v>201</v>
      </c>
      <c r="E690" s="256" t="s">
        <v>19</v>
      </c>
      <c r="F690" s="257" t="s">
        <v>1537</v>
      </c>
      <c r="G690" s="255"/>
      <c r="H690" s="256" t="s">
        <v>19</v>
      </c>
      <c r="I690" s="258"/>
      <c r="J690" s="255"/>
      <c r="K690" s="255"/>
      <c r="L690" s="259"/>
      <c r="M690" s="260"/>
      <c r="N690" s="261"/>
      <c r="O690" s="261"/>
      <c r="P690" s="261"/>
      <c r="Q690" s="261"/>
      <c r="R690" s="261"/>
      <c r="S690" s="261"/>
      <c r="T690" s="262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3" t="s">
        <v>201</v>
      </c>
      <c r="AU690" s="263" t="s">
        <v>85</v>
      </c>
      <c r="AV690" s="15" t="s">
        <v>83</v>
      </c>
      <c r="AW690" s="15" t="s">
        <v>35</v>
      </c>
      <c r="AX690" s="15" t="s">
        <v>75</v>
      </c>
      <c r="AY690" s="263" t="s">
        <v>136</v>
      </c>
    </row>
    <row r="691" s="15" customFormat="1">
      <c r="A691" s="15"/>
      <c r="B691" s="254"/>
      <c r="C691" s="255"/>
      <c r="D691" s="220" t="s">
        <v>201</v>
      </c>
      <c r="E691" s="256" t="s">
        <v>19</v>
      </c>
      <c r="F691" s="257" t="s">
        <v>1538</v>
      </c>
      <c r="G691" s="255"/>
      <c r="H691" s="256" t="s">
        <v>19</v>
      </c>
      <c r="I691" s="258"/>
      <c r="J691" s="255"/>
      <c r="K691" s="255"/>
      <c r="L691" s="259"/>
      <c r="M691" s="260"/>
      <c r="N691" s="261"/>
      <c r="O691" s="261"/>
      <c r="P691" s="261"/>
      <c r="Q691" s="261"/>
      <c r="R691" s="261"/>
      <c r="S691" s="261"/>
      <c r="T691" s="262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3" t="s">
        <v>201</v>
      </c>
      <c r="AU691" s="263" t="s">
        <v>85</v>
      </c>
      <c r="AV691" s="15" t="s">
        <v>83</v>
      </c>
      <c r="AW691" s="15" t="s">
        <v>35</v>
      </c>
      <c r="AX691" s="15" t="s">
        <v>75</v>
      </c>
      <c r="AY691" s="263" t="s">
        <v>136</v>
      </c>
    </row>
    <row r="692" s="13" customFormat="1">
      <c r="A692" s="13"/>
      <c r="B692" s="232"/>
      <c r="C692" s="233"/>
      <c r="D692" s="220" t="s">
        <v>201</v>
      </c>
      <c r="E692" s="234" t="s">
        <v>19</v>
      </c>
      <c r="F692" s="235" t="s">
        <v>1539</v>
      </c>
      <c r="G692" s="233"/>
      <c r="H692" s="236">
        <v>0.84799999999999998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201</v>
      </c>
      <c r="AU692" s="242" t="s">
        <v>85</v>
      </c>
      <c r="AV692" s="13" t="s">
        <v>85</v>
      </c>
      <c r="AW692" s="13" t="s">
        <v>35</v>
      </c>
      <c r="AX692" s="13" t="s">
        <v>75</v>
      </c>
      <c r="AY692" s="242" t="s">
        <v>136</v>
      </c>
    </row>
    <row r="693" s="13" customFormat="1">
      <c r="A693" s="13"/>
      <c r="B693" s="232"/>
      <c r="C693" s="233"/>
      <c r="D693" s="220" t="s">
        <v>201</v>
      </c>
      <c r="E693" s="234" t="s">
        <v>19</v>
      </c>
      <c r="F693" s="235" t="s">
        <v>1540</v>
      </c>
      <c r="G693" s="233"/>
      <c r="H693" s="236">
        <v>0.71199999999999997</v>
      </c>
      <c r="I693" s="237"/>
      <c r="J693" s="233"/>
      <c r="K693" s="233"/>
      <c r="L693" s="238"/>
      <c r="M693" s="239"/>
      <c r="N693" s="240"/>
      <c r="O693" s="240"/>
      <c r="P693" s="240"/>
      <c r="Q693" s="240"/>
      <c r="R693" s="240"/>
      <c r="S693" s="240"/>
      <c r="T693" s="241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2" t="s">
        <v>201</v>
      </c>
      <c r="AU693" s="242" t="s">
        <v>85</v>
      </c>
      <c r="AV693" s="13" t="s">
        <v>85</v>
      </c>
      <c r="AW693" s="13" t="s">
        <v>35</v>
      </c>
      <c r="AX693" s="13" t="s">
        <v>75</v>
      </c>
      <c r="AY693" s="242" t="s">
        <v>136</v>
      </c>
    </row>
    <row r="694" s="15" customFormat="1">
      <c r="A694" s="15"/>
      <c r="B694" s="254"/>
      <c r="C694" s="255"/>
      <c r="D694" s="220" t="s">
        <v>201</v>
      </c>
      <c r="E694" s="256" t="s">
        <v>19</v>
      </c>
      <c r="F694" s="257" t="s">
        <v>1541</v>
      </c>
      <c r="G694" s="255"/>
      <c r="H694" s="256" t="s">
        <v>19</v>
      </c>
      <c r="I694" s="258"/>
      <c r="J694" s="255"/>
      <c r="K694" s="255"/>
      <c r="L694" s="259"/>
      <c r="M694" s="260"/>
      <c r="N694" s="261"/>
      <c r="O694" s="261"/>
      <c r="P694" s="261"/>
      <c r="Q694" s="261"/>
      <c r="R694" s="261"/>
      <c r="S694" s="261"/>
      <c r="T694" s="262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63" t="s">
        <v>201</v>
      </c>
      <c r="AU694" s="263" t="s">
        <v>85</v>
      </c>
      <c r="AV694" s="15" t="s">
        <v>83</v>
      </c>
      <c r="AW694" s="15" t="s">
        <v>35</v>
      </c>
      <c r="AX694" s="15" t="s">
        <v>75</v>
      </c>
      <c r="AY694" s="263" t="s">
        <v>136</v>
      </c>
    </row>
    <row r="695" s="13" customFormat="1">
      <c r="A695" s="13"/>
      <c r="B695" s="232"/>
      <c r="C695" s="233"/>
      <c r="D695" s="220" t="s">
        <v>201</v>
      </c>
      <c r="E695" s="234" t="s">
        <v>19</v>
      </c>
      <c r="F695" s="235" t="s">
        <v>1539</v>
      </c>
      <c r="G695" s="233"/>
      <c r="H695" s="236">
        <v>0.84799999999999998</v>
      </c>
      <c r="I695" s="237"/>
      <c r="J695" s="233"/>
      <c r="K695" s="233"/>
      <c r="L695" s="238"/>
      <c r="M695" s="239"/>
      <c r="N695" s="240"/>
      <c r="O695" s="240"/>
      <c r="P695" s="240"/>
      <c r="Q695" s="240"/>
      <c r="R695" s="240"/>
      <c r="S695" s="240"/>
      <c r="T695" s="241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2" t="s">
        <v>201</v>
      </c>
      <c r="AU695" s="242" t="s">
        <v>85</v>
      </c>
      <c r="AV695" s="13" t="s">
        <v>85</v>
      </c>
      <c r="AW695" s="13" t="s">
        <v>35</v>
      </c>
      <c r="AX695" s="13" t="s">
        <v>75</v>
      </c>
      <c r="AY695" s="242" t="s">
        <v>136</v>
      </c>
    </row>
    <row r="696" s="13" customFormat="1">
      <c r="A696" s="13"/>
      <c r="B696" s="232"/>
      <c r="C696" s="233"/>
      <c r="D696" s="220" t="s">
        <v>201</v>
      </c>
      <c r="E696" s="234" t="s">
        <v>19</v>
      </c>
      <c r="F696" s="235" t="s">
        <v>1540</v>
      </c>
      <c r="G696" s="233"/>
      <c r="H696" s="236">
        <v>0.71199999999999997</v>
      </c>
      <c r="I696" s="237"/>
      <c r="J696" s="233"/>
      <c r="K696" s="233"/>
      <c r="L696" s="238"/>
      <c r="M696" s="239"/>
      <c r="N696" s="240"/>
      <c r="O696" s="240"/>
      <c r="P696" s="240"/>
      <c r="Q696" s="240"/>
      <c r="R696" s="240"/>
      <c r="S696" s="240"/>
      <c r="T696" s="24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2" t="s">
        <v>201</v>
      </c>
      <c r="AU696" s="242" t="s">
        <v>85</v>
      </c>
      <c r="AV696" s="13" t="s">
        <v>85</v>
      </c>
      <c r="AW696" s="13" t="s">
        <v>35</v>
      </c>
      <c r="AX696" s="13" t="s">
        <v>75</v>
      </c>
      <c r="AY696" s="242" t="s">
        <v>136</v>
      </c>
    </row>
    <row r="697" s="15" customFormat="1">
      <c r="A697" s="15"/>
      <c r="B697" s="254"/>
      <c r="C697" s="255"/>
      <c r="D697" s="220" t="s">
        <v>201</v>
      </c>
      <c r="E697" s="256" t="s">
        <v>19</v>
      </c>
      <c r="F697" s="257" t="s">
        <v>1542</v>
      </c>
      <c r="G697" s="255"/>
      <c r="H697" s="256" t="s">
        <v>19</v>
      </c>
      <c r="I697" s="258"/>
      <c r="J697" s="255"/>
      <c r="K697" s="255"/>
      <c r="L697" s="259"/>
      <c r="M697" s="260"/>
      <c r="N697" s="261"/>
      <c r="O697" s="261"/>
      <c r="P697" s="261"/>
      <c r="Q697" s="261"/>
      <c r="R697" s="261"/>
      <c r="S697" s="261"/>
      <c r="T697" s="262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3" t="s">
        <v>201</v>
      </c>
      <c r="AU697" s="263" t="s">
        <v>85</v>
      </c>
      <c r="AV697" s="15" t="s">
        <v>83</v>
      </c>
      <c r="AW697" s="15" t="s">
        <v>35</v>
      </c>
      <c r="AX697" s="15" t="s">
        <v>75</v>
      </c>
      <c r="AY697" s="263" t="s">
        <v>136</v>
      </c>
    </row>
    <row r="698" s="13" customFormat="1">
      <c r="A698" s="13"/>
      <c r="B698" s="232"/>
      <c r="C698" s="233"/>
      <c r="D698" s="220" t="s">
        <v>201</v>
      </c>
      <c r="E698" s="234" t="s">
        <v>19</v>
      </c>
      <c r="F698" s="235" t="s">
        <v>1539</v>
      </c>
      <c r="G698" s="233"/>
      <c r="H698" s="236">
        <v>0.84799999999999998</v>
      </c>
      <c r="I698" s="237"/>
      <c r="J698" s="233"/>
      <c r="K698" s="233"/>
      <c r="L698" s="238"/>
      <c r="M698" s="239"/>
      <c r="N698" s="240"/>
      <c r="O698" s="240"/>
      <c r="P698" s="240"/>
      <c r="Q698" s="240"/>
      <c r="R698" s="240"/>
      <c r="S698" s="240"/>
      <c r="T698" s="24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2" t="s">
        <v>201</v>
      </c>
      <c r="AU698" s="242" t="s">
        <v>85</v>
      </c>
      <c r="AV698" s="13" t="s">
        <v>85</v>
      </c>
      <c r="AW698" s="13" t="s">
        <v>35</v>
      </c>
      <c r="AX698" s="13" t="s">
        <v>75</v>
      </c>
      <c r="AY698" s="242" t="s">
        <v>136</v>
      </c>
    </row>
    <row r="699" s="13" customFormat="1">
      <c r="A699" s="13"/>
      <c r="B699" s="232"/>
      <c r="C699" s="233"/>
      <c r="D699" s="220" t="s">
        <v>201</v>
      </c>
      <c r="E699" s="234" t="s">
        <v>19</v>
      </c>
      <c r="F699" s="235" t="s">
        <v>1540</v>
      </c>
      <c r="G699" s="233"/>
      <c r="H699" s="236">
        <v>0.71199999999999997</v>
      </c>
      <c r="I699" s="237"/>
      <c r="J699" s="233"/>
      <c r="K699" s="233"/>
      <c r="L699" s="238"/>
      <c r="M699" s="239"/>
      <c r="N699" s="240"/>
      <c r="O699" s="240"/>
      <c r="P699" s="240"/>
      <c r="Q699" s="240"/>
      <c r="R699" s="240"/>
      <c r="S699" s="240"/>
      <c r="T699" s="241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2" t="s">
        <v>201</v>
      </c>
      <c r="AU699" s="242" t="s">
        <v>85</v>
      </c>
      <c r="AV699" s="13" t="s">
        <v>85</v>
      </c>
      <c r="AW699" s="13" t="s">
        <v>35</v>
      </c>
      <c r="AX699" s="13" t="s">
        <v>75</v>
      </c>
      <c r="AY699" s="242" t="s">
        <v>136</v>
      </c>
    </row>
    <row r="700" s="14" customFormat="1">
      <c r="A700" s="14"/>
      <c r="B700" s="243"/>
      <c r="C700" s="244"/>
      <c r="D700" s="220" t="s">
        <v>201</v>
      </c>
      <c r="E700" s="245" t="s">
        <v>19</v>
      </c>
      <c r="F700" s="246" t="s">
        <v>205</v>
      </c>
      <c r="G700" s="244"/>
      <c r="H700" s="247">
        <v>4.6799999999999997</v>
      </c>
      <c r="I700" s="248"/>
      <c r="J700" s="244"/>
      <c r="K700" s="244"/>
      <c r="L700" s="249"/>
      <c r="M700" s="250"/>
      <c r="N700" s="251"/>
      <c r="O700" s="251"/>
      <c r="P700" s="251"/>
      <c r="Q700" s="251"/>
      <c r="R700" s="251"/>
      <c r="S700" s="251"/>
      <c r="T700" s="252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3" t="s">
        <v>201</v>
      </c>
      <c r="AU700" s="253" t="s">
        <v>85</v>
      </c>
      <c r="AV700" s="14" t="s">
        <v>163</v>
      </c>
      <c r="AW700" s="14" t="s">
        <v>35</v>
      </c>
      <c r="AX700" s="14" t="s">
        <v>83</v>
      </c>
      <c r="AY700" s="253" t="s">
        <v>136</v>
      </c>
    </row>
    <row r="701" s="2" customFormat="1" ht="24.15" customHeight="1">
      <c r="A701" s="41"/>
      <c r="B701" s="42"/>
      <c r="C701" s="207" t="s">
        <v>1561</v>
      </c>
      <c r="D701" s="207" t="s">
        <v>139</v>
      </c>
      <c r="E701" s="208" t="s">
        <v>1562</v>
      </c>
      <c r="F701" s="209" t="s">
        <v>1563</v>
      </c>
      <c r="G701" s="210" t="s">
        <v>258</v>
      </c>
      <c r="H701" s="211">
        <v>4.6799999999999997</v>
      </c>
      <c r="I701" s="212"/>
      <c r="J701" s="213">
        <f>ROUND(I701*H701,2)</f>
        <v>0</v>
      </c>
      <c r="K701" s="209" t="s">
        <v>197</v>
      </c>
      <c r="L701" s="47"/>
      <c r="M701" s="214" t="s">
        <v>19</v>
      </c>
      <c r="N701" s="215" t="s">
        <v>46</v>
      </c>
      <c r="O701" s="87"/>
      <c r="P701" s="216">
        <f>O701*H701</f>
        <v>0</v>
      </c>
      <c r="Q701" s="216">
        <v>0.00139</v>
      </c>
      <c r="R701" s="216">
        <f>Q701*H701</f>
        <v>0.0065051999999999992</v>
      </c>
      <c r="S701" s="216">
        <v>0.01</v>
      </c>
      <c r="T701" s="217">
        <f>S701*H701</f>
        <v>0.046800000000000001</v>
      </c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R701" s="218" t="s">
        <v>310</v>
      </c>
      <c r="AT701" s="218" t="s">
        <v>139</v>
      </c>
      <c r="AU701" s="218" t="s">
        <v>85</v>
      </c>
      <c r="AY701" s="20" t="s">
        <v>136</v>
      </c>
      <c r="BE701" s="219">
        <f>IF(N701="základní",J701,0)</f>
        <v>0</v>
      </c>
      <c r="BF701" s="219">
        <f>IF(N701="snížená",J701,0)</f>
        <v>0</v>
      </c>
      <c r="BG701" s="219">
        <f>IF(N701="zákl. přenesená",J701,0)</f>
        <v>0</v>
      </c>
      <c r="BH701" s="219">
        <f>IF(N701="sníž. přenesená",J701,0)</f>
        <v>0</v>
      </c>
      <c r="BI701" s="219">
        <f>IF(N701="nulová",J701,0)</f>
        <v>0</v>
      </c>
      <c r="BJ701" s="20" t="s">
        <v>83</v>
      </c>
      <c r="BK701" s="219">
        <f>ROUND(I701*H701,2)</f>
        <v>0</v>
      </c>
      <c r="BL701" s="20" t="s">
        <v>310</v>
      </c>
      <c r="BM701" s="218" t="s">
        <v>1564</v>
      </c>
    </row>
    <row r="702" s="2" customFormat="1">
      <c r="A702" s="41"/>
      <c r="B702" s="42"/>
      <c r="C702" s="43"/>
      <c r="D702" s="220" t="s">
        <v>145</v>
      </c>
      <c r="E702" s="43"/>
      <c r="F702" s="221" t="s">
        <v>1565</v>
      </c>
      <c r="G702" s="43"/>
      <c r="H702" s="43"/>
      <c r="I702" s="222"/>
      <c r="J702" s="43"/>
      <c r="K702" s="43"/>
      <c r="L702" s="47"/>
      <c r="M702" s="223"/>
      <c r="N702" s="224"/>
      <c r="O702" s="87"/>
      <c r="P702" s="87"/>
      <c r="Q702" s="87"/>
      <c r="R702" s="87"/>
      <c r="S702" s="87"/>
      <c r="T702" s="88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T702" s="20" t="s">
        <v>145</v>
      </c>
      <c r="AU702" s="20" t="s">
        <v>85</v>
      </c>
    </row>
    <row r="703" s="2" customFormat="1">
      <c r="A703" s="41"/>
      <c r="B703" s="42"/>
      <c r="C703" s="43"/>
      <c r="D703" s="225" t="s">
        <v>146</v>
      </c>
      <c r="E703" s="43"/>
      <c r="F703" s="226" t="s">
        <v>1566</v>
      </c>
      <c r="G703" s="43"/>
      <c r="H703" s="43"/>
      <c r="I703" s="222"/>
      <c r="J703" s="43"/>
      <c r="K703" s="43"/>
      <c r="L703" s="47"/>
      <c r="M703" s="223"/>
      <c r="N703" s="224"/>
      <c r="O703" s="87"/>
      <c r="P703" s="87"/>
      <c r="Q703" s="87"/>
      <c r="R703" s="87"/>
      <c r="S703" s="87"/>
      <c r="T703" s="88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T703" s="20" t="s">
        <v>146</v>
      </c>
      <c r="AU703" s="20" t="s">
        <v>85</v>
      </c>
    </row>
    <row r="704" s="15" customFormat="1">
      <c r="A704" s="15"/>
      <c r="B704" s="254"/>
      <c r="C704" s="255"/>
      <c r="D704" s="220" t="s">
        <v>201</v>
      </c>
      <c r="E704" s="256" t="s">
        <v>19</v>
      </c>
      <c r="F704" s="257" t="s">
        <v>1537</v>
      </c>
      <c r="G704" s="255"/>
      <c r="H704" s="256" t="s">
        <v>19</v>
      </c>
      <c r="I704" s="258"/>
      <c r="J704" s="255"/>
      <c r="K704" s="255"/>
      <c r="L704" s="259"/>
      <c r="M704" s="260"/>
      <c r="N704" s="261"/>
      <c r="O704" s="261"/>
      <c r="P704" s="261"/>
      <c r="Q704" s="261"/>
      <c r="R704" s="261"/>
      <c r="S704" s="261"/>
      <c r="T704" s="262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63" t="s">
        <v>201</v>
      </c>
      <c r="AU704" s="263" t="s">
        <v>85</v>
      </c>
      <c r="AV704" s="15" t="s">
        <v>83</v>
      </c>
      <c r="AW704" s="15" t="s">
        <v>35</v>
      </c>
      <c r="AX704" s="15" t="s">
        <v>75</v>
      </c>
      <c r="AY704" s="263" t="s">
        <v>136</v>
      </c>
    </row>
    <row r="705" s="15" customFormat="1">
      <c r="A705" s="15"/>
      <c r="B705" s="254"/>
      <c r="C705" s="255"/>
      <c r="D705" s="220" t="s">
        <v>201</v>
      </c>
      <c r="E705" s="256" t="s">
        <v>19</v>
      </c>
      <c r="F705" s="257" t="s">
        <v>1567</v>
      </c>
      <c r="G705" s="255"/>
      <c r="H705" s="256" t="s">
        <v>19</v>
      </c>
      <c r="I705" s="258"/>
      <c r="J705" s="255"/>
      <c r="K705" s="255"/>
      <c r="L705" s="259"/>
      <c r="M705" s="260"/>
      <c r="N705" s="261"/>
      <c r="O705" s="261"/>
      <c r="P705" s="261"/>
      <c r="Q705" s="261"/>
      <c r="R705" s="261"/>
      <c r="S705" s="261"/>
      <c r="T705" s="262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63" t="s">
        <v>201</v>
      </c>
      <c r="AU705" s="263" t="s">
        <v>85</v>
      </c>
      <c r="AV705" s="15" t="s">
        <v>83</v>
      </c>
      <c r="AW705" s="15" t="s">
        <v>35</v>
      </c>
      <c r="AX705" s="15" t="s">
        <v>75</v>
      </c>
      <c r="AY705" s="263" t="s">
        <v>136</v>
      </c>
    </row>
    <row r="706" s="13" customFormat="1">
      <c r="A706" s="13"/>
      <c r="B706" s="232"/>
      <c r="C706" s="233"/>
      <c r="D706" s="220" t="s">
        <v>201</v>
      </c>
      <c r="E706" s="234" t="s">
        <v>19</v>
      </c>
      <c r="F706" s="235" t="s">
        <v>1539</v>
      </c>
      <c r="G706" s="233"/>
      <c r="H706" s="236">
        <v>0.84799999999999998</v>
      </c>
      <c r="I706" s="237"/>
      <c r="J706" s="233"/>
      <c r="K706" s="233"/>
      <c r="L706" s="238"/>
      <c r="M706" s="239"/>
      <c r="N706" s="240"/>
      <c r="O706" s="240"/>
      <c r="P706" s="240"/>
      <c r="Q706" s="240"/>
      <c r="R706" s="240"/>
      <c r="S706" s="240"/>
      <c r="T706" s="241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2" t="s">
        <v>201</v>
      </c>
      <c r="AU706" s="242" t="s">
        <v>85</v>
      </c>
      <c r="AV706" s="13" t="s">
        <v>85</v>
      </c>
      <c r="AW706" s="13" t="s">
        <v>35</v>
      </c>
      <c r="AX706" s="13" t="s">
        <v>75</v>
      </c>
      <c r="AY706" s="242" t="s">
        <v>136</v>
      </c>
    </row>
    <row r="707" s="13" customFormat="1">
      <c r="A707" s="13"/>
      <c r="B707" s="232"/>
      <c r="C707" s="233"/>
      <c r="D707" s="220" t="s">
        <v>201</v>
      </c>
      <c r="E707" s="234" t="s">
        <v>19</v>
      </c>
      <c r="F707" s="235" t="s">
        <v>1540</v>
      </c>
      <c r="G707" s="233"/>
      <c r="H707" s="236">
        <v>0.71199999999999997</v>
      </c>
      <c r="I707" s="237"/>
      <c r="J707" s="233"/>
      <c r="K707" s="233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201</v>
      </c>
      <c r="AU707" s="242" t="s">
        <v>85</v>
      </c>
      <c r="AV707" s="13" t="s">
        <v>85</v>
      </c>
      <c r="AW707" s="13" t="s">
        <v>35</v>
      </c>
      <c r="AX707" s="13" t="s">
        <v>75</v>
      </c>
      <c r="AY707" s="242" t="s">
        <v>136</v>
      </c>
    </row>
    <row r="708" s="15" customFormat="1">
      <c r="A708" s="15"/>
      <c r="B708" s="254"/>
      <c r="C708" s="255"/>
      <c r="D708" s="220" t="s">
        <v>201</v>
      </c>
      <c r="E708" s="256" t="s">
        <v>19</v>
      </c>
      <c r="F708" s="257" t="s">
        <v>1541</v>
      </c>
      <c r="G708" s="255"/>
      <c r="H708" s="256" t="s">
        <v>19</v>
      </c>
      <c r="I708" s="258"/>
      <c r="J708" s="255"/>
      <c r="K708" s="255"/>
      <c r="L708" s="259"/>
      <c r="M708" s="260"/>
      <c r="N708" s="261"/>
      <c r="O708" s="261"/>
      <c r="P708" s="261"/>
      <c r="Q708" s="261"/>
      <c r="R708" s="261"/>
      <c r="S708" s="261"/>
      <c r="T708" s="262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63" t="s">
        <v>201</v>
      </c>
      <c r="AU708" s="263" t="s">
        <v>85</v>
      </c>
      <c r="AV708" s="15" t="s">
        <v>83</v>
      </c>
      <c r="AW708" s="15" t="s">
        <v>35</v>
      </c>
      <c r="AX708" s="15" t="s">
        <v>75</v>
      </c>
      <c r="AY708" s="263" t="s">
        <v>136</v>
      </c>
    </row>
    <row r="709" s="13" customFormat="1">
      <c r="A709" s="13"/>
      <c r="B709" s="232"/>
      <c r="C709" s="233"/>
      <c r="D709" s="220" t="s">
        <v>201</v>
      </c>
      <c r="E709" s="234" t="s">
        <v>19</v>
      </c>
      <c r="F709" s="235" t="s">
        <v>1539</v>
      </c>
      <c r="G709" s="233"/>
      <c r="H709" s="236">
        <v>0.84799999999999998</v>
      </c>
      <c r="I709" s="237"/>
      <c r="J709" s="233"/>
      <c r="K709" s="233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201</v>
      </c>
      <c r="AU709" s="242" t="s">
        <v>85</v>
      </c>
      <c r="AV709" s="13" t="s">
        <v>85</v>
      </c>
      <c r="AW709" s="13" t="s">
        <v>35</v>
      </c>
      <c r="AX709" s="13" t="s">
        <v>75</v>
      </c>
      <c r="AY709" s="242" t="s">
        <v>136</v>
      </c>
    </row>
    <row r="710" s="13" customFormat="1">
      <c r="A710" s="13"/>
      <c r="B710" s="232"/>
      <c r="C710" s="233"/>
      <c r="D710" s="220" t="s">
        <v>201</v>
      </c>
      <c r="E710" s="234" t="s">
        <v>19</v>
      </c>
      <c r="F710" s="235" t="s">
        <v>1540</v>
      </c>
      <c r="G710" s="233"/>
      <c r="H710" s="236">
        <v>0.71199999999999997</v>
      </c>
      <c r="I710" s="237"/>
      <c r="J710" s="233"/>
      <c r="K710" s="233"/>
      <c r="L710" s="238"/>
      <c r="M710" s="239"/>
      <c r="N710" s="240"/>
      <c r="O710" s="240"/>
      <c r="P710" s="240"/>
      <c r="Q710" s="240"/>
      <c r="R710" s="240"/>
      <c r="S710" s="240"/>
      <c r="T710" s="24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2" t="s">
        <v>201</v>
      </c>
      <c r="AU710" s="242" t="s">
        <v>85</v>
      </c>
      <c r="AV710" s="13" t="s">
        <v>85</v>
      </c>
      <c r="AW710" s="13" t="s">
        <v>35</v>
      </c>
      <c r="AX710" s="13" t="s">
        <v>75</v>
      </c>
      <c r="AY710" s="242" t="s">
        <v>136</v>
      </c>
    </row>
    <row r="711" s="15" customFormat="1">
      <c r="A711" s="15"/>
      <c r="B711" s="254"/>
      <c r="C711" s="255"/>
      <c r="D711" s="220" t="s">
        <v>201</v>
      </c>
      <c r="E711" s="256" t="s">
        <v>19</v>
      </c>
      <c r="F711" s="257" t="s">
        <v>1542</v>
      </c>
      <c r="G711" s="255"/>
      <c r="H711" s="256" t="s">
        <v>19</v>
      </c>
      <c r="I711" s="258"/>
      <c r="J711" s="255"/>
      <c r="K711" s="255"/>
      <c r="L711" s="259"/>
      <c r="M711" s="260"/>
      <c r="N711" s="261"/>
      <c r="O711" s="261"/>
      <c r="P711" s="261"/>
      <c r="Q711" s="261"/>
      <c r="R711" s="261"/>
      <c r="S711" s="261"/>
      <c r="T711" s="262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63" t="s">
        <v>201</v>
      </c>
      <c r="AU711" s="263" t="s">
        <v>85</v>
      </c>
      <c r="AV711" s="15" t="s">
        <v>83</v>
      </c>
      <c r="AW711" s="15" t="s">
        <v>35</v>
      </c>
      <c r="AX711" s="15" t="s">
        <v>75</v>
      </c>
      <c r="AY711" s="263" t="s">
        <v>136</v>
      </c>
    </row>
    <row r="712" s="13" customFormat="1">
      <c r="A712" s="13"/>
      <c r="B712" s="232"/>
      <c r="C712" s="233"/>
      <c r="D712" s="220" t="s">
        <v>201</v>
      </c>
      <c r="E712" s="234" t="s">
        <v>19</v>
      </c>
      <c r="F712" s="235" t="s">
        <v>1539</v>
      </c>
      <c r="G712" s="233"/>
      <c r="H712" s="236">
        <v>0.84799999999999998</v>
      </c>
      <c r="I712" s="237"/>
      <c r="J712" s="233"/>
      <c r="K712" s="233"/>
      <c r="L712" s="238"/>
      <c r="M712" s="239"/>
      <c r="N712" s="240"/>
      <c r="O712" s="240"/>
      <c r="P712" s="240"/>
      <c r="Q712" s="240"/>
      <c r="R712" s="240"/>
      <c r="S712" s="240"/>
      <c r="T712" s="241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2" t="s">
        <v>201</v>
      </c>
      <c r="AU712" s="242" t="s">
        <v>85</v>
      </c>
      <c r="AV712" s="13" t="s">
        <v>85</v>
      </c>
      <c r="AW712" s="13" t="s">
        <v>35</v>
      </c>
      <c r="AX712" s="13" t="s">
        <v>75</v>
      </c>
      <c r="AY712" s="242" t="s">
        <v>136</v>
      </c>
    </row>
    <row r="713" s="13" customFormat="1">
      <c r="A713" s="13"/>
      <c r="B713" s="232"/>
      <c r="C713" s="233"/>
      <c r="D713" s="220" t="s">
        <v>201</v>
      </c>
      <c r="E713" s="234" t="s">
        <v>19</v>
      </c>
      <c r="F713" s="235" t="s">
        <v>1540</v>
      </c>
      <c r="G713" s="233"/>
      <c r="H713" s="236">
        <v>0.71199999999999997</v>
      </c>
      <c r="I713" s="237"/>
      <c r="J713" s="233"/>
      <c r="K713" s="233"/>
      <c r="L713" s="238"/>
      <c r="M713" s="239"/>
      <c r="N713" s="240"/>
      <c r="O713" s="240"/>
      <c r="P713" s="240"/>
      <c r="Q713" s="240"/>
      <c r="R713" s="240"/>
      <c r="S713" s="240"/>
      <c r="T713" s="24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2" t="s">
        <v>201</v>
      </c>
      <c r="AU713" s="242" t="s">
        <v>85</v>
      </c>
      <c r="AV713" s="13" t="s">
        <v>85</v>
      </c>
      <c r="AW713" s="13" t="s">
        <v>35</v>
      </c>
      <c r="AX713" s="13" t="s">
        <v>75</v>
      </c>
      <c r="AY713" s="242" t="s">
        <v>136</v>
      </c>
    </row>
    <row r="714" s="14" customFormat="1">
      <c r="A714" s="14"/>
      <c r="B714" s="243"/>
      <c r="C714" s="244"/>
      <c r="D714" s="220" t="s">
        <v>201</v>
      </c>
      <c r="E714" s="245" t="s">
        <v>19</v>
      </c>
      <c r="F714" s="246" t="s">
        <v>205</v>
      </c>
      <c r="G714" s="244"/>
      <c r="H714" s="247">
        <v>4.6799999999999997</v>
      </c>
      <c r="I714" s="248"/>
      <c r="J714" s="244"/>
      <c r="K714" s="244"/>
      <c r="L714" s="249"/>
      <c r="M714" s="250"/>
      <c r="N714" s="251"/>
      <c r="O714" s="251"/>
      <c r="P714" s="251"/>
      <c r="Q714" s="251"/>
      <c r="R714" s="251"/>
      <c r="S714" s="251"/>
      <c r="T714" s="252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3" t="s">
        <v>201</v>
      </c>
      <c r="AU714" s="253" t="s">
        <v>85</v>
      </c>
      <c r="AV714" s="14" t="s">
        <v>163</v>
      </c>
      <c r="AW714" s="14" t="s">
        <v>35</v>
      </c>
      <c r="AX714" s="14" t="s">
        <v>83</v>
      </c>
      <c r="AY714" s="253" t="s">
        <v>136</v>
      </c>
    </row>
    <row r="715" s="2" customFormat="1" ht="16.5" customHeight="1">
      <c r="A715" s="41"/>
      <c r="B715" s="42"/>
      <c r="C715" s="207" t="s">
        <v>1568</v>
      </c>
      <c r="D715" s="207" t="s">
        <v>139</v>
      </c>
      <c r="E715" s="208" t="s">
        <v>1569</v>
      </c>
      <c r="F715" s="209" t="s">
        <v>1570</v>
      </c>
      <c r="G715" s="210" t="s">
        <v>222</v>
      </c>
      <c r="H715" s="211">
        <v>1.6499999999999999</v>
      </c>
      <c r="I715" s="212"/>
      <c r="J715" s="213">
        <f>ROUND(I715*H715,2)</f>
        <v>0</v>
      </c>
      <c r="K715" s="209" t="s">
        <v>197</v>
      </c>
      <c r="L715" s="47"/>
      <c r="M715" s="214" t="s">
        <v>19</v>
      </c>
      <c r="N715" s="215" t="s">
        <v>46</v>
      </c>
      <c r="O715" s="87"/>
      <c r="P715" s="216">
        <f>O715*H715</f>
        <v>0</v>
      </c>
      <c r="Q715" s="216">
        <v>0.00050000000000000001</v>
      </c>
      <c r="R715" s="216">
        <f>Q715*H715</f>
        <v>0.000825</v>
      </c>
      <c r="S715" s="216">
        <v>0</v>
      </c>
      <c r="T715" s="217">
        <f>S715*H715</f>
        <v>0</v>
      </c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R715" s="218" t="s">
        <v>310</v>
      </c>
      <c r="AT715" s="218" t="s">
        <v>139</v>
      </c>
      <c r="AU715" s="218" t="s">
        <v>85</v>
      </c>
      <c r="AY715" s="20" t="s">
        <v>136</v>
      </c>
      <c r="BE715" s="219">
        <f>IF(N715="základní",J715,0)</f>
        <v>0</v>
      </c>
      <c r="BF715" s="219">
        <f>IF(N715="snížená",J715,0)</f>
        <v>0</v>
      </c>
      <c r="BG715" s="219">
        <f>IF(N715="zákl. přenesená",J715,0)</f>
        <v>0</v>
      </c>
      <c r="BH715" s="219">
        <f>IF(N715="sníž. přenesená",J715,0)</f>
        <v>0</v>
      </c>
      <c r="BI715" s="219">
        <f>IF(N715="nulová",J715,0)</f>
        <v>0</v>
      </c>
      <c r="BJ715" s="20" t="s">
        <v>83</v>
      </c>
      <c r="BK715" s="219">
        <f>ROUND(I715*H715,2)</f>
        <v>0</v>
      </c>
      <c r="BL715" s="20" t="s">
        <v>310</v>
      </c>
      <c r="BM715" s="218" t="s">
        <v>1571</v>
      </c>
    </row>
    <row r="716" s="2" customFormat="1">
      <c r="A716" s="41"/>
      <c r="B716" s="42"/>
      <c r="C716" s="43"/>
      <c r="D716" s="220" t="s">
        <v>145</v>
      </c>
      <c r="E716" s="43"/>
      <c r="F716" s="221" t="s">
        <v>1572</v>
      </c>
      <c r="G716" s="43"/>
      <c r="H716" s="43"/>
      <c r="I716" s="222"/>
      <c r="J716" s="43"/>
      <c r="K716" s="43"/>
      <c r="L716" s="47"/>
      <c r="M716" s="223"/>
      <c r="N716" s="224"/>
      <c r="O716" s="87"/>
      <c r="P716" s="87"/>
      <c r="Q716" s="87"/>
      <c r="R716" s="87"/>
      <c r="S716" s="87"/>
      <c r="T716" s="88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T716" s="20" t="s">
        <v>145</v>
      </c>
      <c r="AU716" s="20" t="s">
        <v>85</v>
      </c>
    </row>
    <row r="717" s="2" customFormat="1">
      <c r="A717" s="41"/>
      <c r="B717" s="42"/>
      <c r="C717" s="43"/>
      <c r="D717" s="225" t="s">
        <v>146</v>
      </c>
      <c r="E717" s="43"/>
      <c r="F717" s="226" t="s">
        <v>1573</v>
      </c>
      <c r="G717" s="43"/>
      <c r="H717" s="43"/>
      <c r="I717" s="222"/>
      <c r="J717" s="43"/>
      <c r="K717" s="43"/>
      <c r="L717" s="47"/>
      <c r="M717" s="223"/>
      <c r="N717" s="224"/>
      <c r="O717" s="87"/>
      <c r="P717" s="87"/>
      <c r="Q717" s="87"/>
      <c r="R717" s="87"/>
      <c r="S717" s="87"/>
      <c r="T717" s="88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T717" s="20" t="s">
        <v>146</v>
      </c>
      <c r="AU717" s="20" t="s">
        <v>85</v>
      </c>
    </row>
    <row r="718" s="15" customFormat="1">
      <c r="A718" s="15"/>
      <c r="B718" s="254"/>
      <c r="C718" s="255"/>
      <c r="D718" s="220" t="s">
        <v>201</v>
      </c>
      <c r="E718" s="256" t="s">
        <v>19</v>
      </c>
      <c r="F718" s="257" t="s">
        <v>1537</v>
      </c>
      <c r="G718" s="255"/>
      <c r="H718" s="256" t="s">
        <v>19</v>
      </c>
      <c r="I718" s="258"/>
      <c r="J718" s="255"/>
      <c r="K718" s="255"/>
      <c r="L718" s="259"/>
      <c r="M718" s="260"/>
      <c r="N718" s="261"/>
      <c r="O718" s="261"/>
      <c r="P718" s="261"/>
      <c r="Q718" s="261"/>
      <c r="R718" s="261"/>
      <c r="S718" s="261"/>
      <c r="T718" s="262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63" t="s">
        <v>201</v>
      </c>
      <c r="AU718" s="263" t="s">
        <v>85</v>
      </c>
      <c r="AV718" s="15" t="s">
        <v>83</v>
      </c>
      <c r="AW718" s="15" t="s">
        <v>35</v>
      </c>
      <c r="AX718" s="15" t="s">
        <v>75</v>
      </c>
      <c r="AY718" s="263" t="s">
        <v>136</v>
      </c>
    </row>
    <row r="719" s="15" customFormat="1">
      <c r="A719" s="15"/>
      <c r="B719" s="254"/>
      <c r="C719" s="255"/>
      <c r="D719" s="220" t="s">
        <v>201</v>
      </c>
      <c r="E719" s="256" t="s">
        <v>19</v>
      </c>
      <c r="F719" s="257" t="s">
        <v>1538</v>
      </c>
      <c r="G719" s="255"/>
      <c r="H719" s="256" t="s">
        <v>19</v>
      </c>
      <c r="I719" s="258"/>
      <c r="J719" s="255"/>
      <c r="K719" s="255"/>
      <c r="L719" s="259"/>
      <c r="M719" s="260"/>
      <c r="N719" s="261"/>
      <c r="O719" s="261"/>
      <c r="P719" s="261"/>
      <c r="Q719" s="261"/>
      <c r="R719" s="261"/>
      <c r="S719" s="261"/>
      <c r="T719" s="262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63" t="s">
        <v>201</v>
      </c>
      <c r="AU719" s="263" t="s">
        <v>85</v>
      </c>
      <c r="AV719" s="15" t="s">
        <v>83</v>
      </c>
      <c r="AW719" s="15" t="s">
        <v>35</v>
      </c>
      <c r="AX719" s="15" t="s">
        <v>75</v>
      </c>
      <c r="AY719" s="263" t="s">
        <v>136</v>
      </c>
    </row>
    <row r="720" s="13" customFormat="1">
      <c r="A720" s="13"/>
      <c r="B720" s="232"/>
      <c r="C720" s="233"/>
      <c r="D720" s="220" t="s">
        <v>201</v>
      </c>
      <c r="E720" s="234" t="s">
        <v>19</v>
      </c>
      <c r="F720" s="235" t="s">
        <v>1539</v>
      </c>
      <c r="G720" s="233"/>
      <c r="H720" s="236">
        <v>0.84799999999999998</v>
      </c>
      <c r="I720" s="237"/>
      <c r="J720" s="233"/>
      <c r="K720" s="233"/>
      <c r="L720" s="238"/>
      <c r="M720" s="239"/>
      <c r="N720" s="240"/>
      <c r="O720" s="240"/>
      <c r="P720" s="240"/>
      <c r="Q720" s="240"/>
      <c r="R720" s="240"/>
      <c r="S720" s="240"/>
      <c r="T720" s="241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2" t="s">
        <v>201</v>
      </c>
      <c r="AU720" s="242" t="s">
        <v>85</v>
      </c>
      <c r="AV720" s="13" t="s">
        <v>85</v>
      </c>
      <c r="AW720" s="13" t="s">
        <v>35</v>
      </c>
      <c r="AX720" s="13" t="s">
        <v>75</v>
      </c>
      <c r="AY720" s="242" t="s">
        <v>136</v>
      </c>
    </row>
    <row r="721" s="13" customFormat="1">
      <c r="A721" s="13"/>
      <c r="B721" s="232"/>
      <c r="C721" s="233"/>
      <c r="D721" s="220" t="s">
        <v>201</v>
      </c>
      <c r="E721" s="234" t="s">
        <v>19</v>
      </c>
      <c r="F721" s="235" t="s">
        <v>1540</v>
      </c>
      <c r="G721" s="233"/>
      <c r="H721" s="236">
        <v>0.71199999999999997</v>
      </c>
      <c r="I721" s="237"/>
      <c r="J721" s="233"/>
      <c r="K721" s="233"/>
      <c r="L721" s="238"/>
      <c r="M721" s="239"/>
      <c r="N721" s="240"/>
      <c r="O721" s="240"/>
      <c r="P721" s="240"/>
      <c r="Q721" s="240"/>
      <c r="R721" s="240"/>
      <c r="S721" s="240"/>
      <c r="T721" s="241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2" t="s">
        <v>201</v>
      </c>
      <c r="AU721" s="242" t="s">
        <v>85</v>
      </c>
      <c r="AV721" s="13" t="s">
        <v>85</v>
      </c>
      <c r="AW721" s="13" t="s">
        <v>35</v>
      </c>
      <c r="AX721" s="13" t="s">
        <v>75</v>
      </c>
      <c r="AY721" s="242" t="s">
        <v>136</v>
      </c>
    </row>
    <row r="722" s="13" customFormat="1">
      <c r="A722" s="13"/>
      <c r="B722" s="232"/>
      <c r="C722" s="233"/>
      <c r="D722" s="220" t="s">
        <v>201</v>
      </c>
      <c r="E722" s="234" t="s">
        <v>19</v>
      </c>
      <c r="F722" s="235" t="s">
        <v>1574</v>
      </c>
      <c r="G722" s="233"/>
      <c r="H722" s="236">
        <v>0.089999999999999997</v>
      </c>
      <c r="I722" s="237"/>
      <c r="J722" s="233"/>
      <c r="K722" s="233"/>
      <c r="L722" s="238"/>
      <c r="M722" s="239"/>
      <c r="N722" s="240"/>
      <c r="O722" s="240"/>
      <c r="P722" s="240"/>
      <c r="Q722" s="240"/>
      <c r="R722" s="240"/>
      <c r="S722" s="240"/>
      <c r="T722" s="24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2" t="s">
        <v>201</v>
      </c>
      <c r="AU722" s="242" t="s">
        <v>85</v>
      </c>
      <c r="AV722" s="13" t="s">
        <v>85</v>
      </c>
      <c r="AW722" s="13" t="s">
        <v>35</v>
      </c>
      <c r="AX722" s="13" t="s">
        <v>75</v>
      </c>
      <c r="AY722" s="242" t="s">
        <v>136</v>
      </c>
    </row>
    <row r="723" s="14" customFormat="1">
      <c r="A723" s="14"/>
      <c r="B723" s="243"/>
      <c r="C723" s="244"/>
      <c r="D723" s="220" t="s">
        <v>201</v>
      </c>
      <c r="E723" s="245" t="s">
        <v>19</v>
      </c>
      <c r="F723" s="246" t="s">
        <v>205</v>
      </c>
      <c r="G723" s="244"/>
      <c r="H723" s="247">
        <v>1.6500000000000001</v>
      </c>
      <c r="I723" s="248"/>
      <c r="J723" s="244"/>
      <c r="K723" s="244"/>
      <c r="L723" s="249"/>
      <c r="M723" s="250"/>
      <c r="N723" s="251"/>
      <c r="O723" s="251"/>
      <c r="P723" s="251"/>
      <c r="Q723" s="251"/>
      <c r="R723" s="251"/>
      <c r="S723" s="251"/>
      <c r="T723" s="252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3" t="s">
        <v>201</v>
      </c>
      <c r="AU723" s="253" t="s">
        <v>85</v>
      </c>
      <c r="AV723" s="14" t="s">
        <v>163</v>
      </c>
      <c r="AW723" s="14" t="s">
        <v>35</v>
      </c>
      <c r="AX723" s="14" t="s">
        <v>83</v>
      </c>
      <c r="AY723" s="253" t="s">
        <v>136</v>
      </c>
    </row>
    <row r="724" s="2" customFormat="1" ht="24.15" customHeight="1">
      <c r="A724" s="41"/>
      <c r="B724" s="42"/>
      <c r="C724" s="264" t="s">
        <v>1575</v>
      </c>
      <c r="D724" s="264" t="s">
        <v>263</v>
      </c>
      <c r="E724" s="265" t="s">
        <v>1576</v>
      </c>
      <c r="F724" s="266" t="s">
        <v>1577</v>
      </c>
      <c r="G724" s="267" t="s">
        <v>222</v>
      </c>
      <c r="H724" s="268">
        <v>1.815</v>
      </c>
      <c r="I724" s="269"/>
      <c r="J724" s="270">
        <f>ROUND(I724*H724,2)</f>
        <v>0</v>
      </c>
      <c r="K724" s="266" t="s">
        <v>197</v>
      </c>
      <c r="L724" s="271"/>
      <c r="M724" s="272" t="s">
        <v>19</v>
      </c>
      <c r="N724" s="273" t="s">
        <v>46</v>
      </c>
      <c r="O724" s="87"/>
      <c r="P724" s="216">
        <f>O724*H724</f>
        <v>0</v>
      </c>
      <c r="Q724" s="216">
        <v>0.00132</v>
      </c>
      <c r="R724" s="216">
        <f>Q724*H724</f>
        <v>0.0023958</v>
      </c>
      <c r="S724" s="216">
        <v>0</v>
      </c>
      <c r="T724" s="217">
        <f>S724*H724</f>
        <v>0</v>
      </c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R724" s="218" t="s">
        <v>409</v>
      </c>
      <c r="AT724" s="218" t="s">
        <v>263</v>
      </c>
      <c r="AU724" s="218" t="s">
        <v>85</v>
      </c>
      <c r="AY724" s="20" t="s">
        <v>136</v>
      </c>
      <c r="BE724" s="219">
        <f>IF(N724="základní",J724,0)</f>
        <v>0</v>
      </c>
      <c r="BF724" s="219">
        <f>IF(N724="snížená",J724,0)</f>
        <v>0</v>
      </c>
      <c r="BG724" s="219">
        <f>IF(N724="zákl. přenesená",J724,0)</f>
        <v>0</v>
      </c>
      <c r="BH724" s="219">
        <f>IF(N724="sníž. přenesená",J724,0)</f>
        <v>0</v>
      </c>
      <c r="BI724" s="219">
        <f>IF(N724="nulová",J724,0)</f>
        <v>0</v>
      </c>
      <c r="BJ724" s="20" t="s">
        <v>83</v>
      </c>
      <c r="BK724" s="219">
        <f>ROUND(I724*H724,2)</f>
        <v>0</v>
      </c>
      <c r="BL724" s="20" t="s">
        <v>310</v>
      </c>
      <c r="BM724" s="218" t="s">
        <v>1578</v>
      </c>
    </row>
    <row r="725" s="2" customFormat="1">
      <c r="A725" s="41"/>
      <c r="B725" s="42"/>
      <c r="C725" s="43"/>
      <c r="D725" s="220" t="s">
        <v>145</v>
      </c>
      <c r="E725" s="43"/>
      <c r="F725" s="221" t="s">
        <v>1577</v>
      </c>
      <c r="G725" s="43"/>
      <c r="H725" s="43"/>
      <c r="I725" s="222"/>
      <c r="J725" s="43"/>
      <c r="K725" s="43"/>
      <c r="L725" s="47"/>
      <c r="M725" s="223"/>
      <c r="N725" s="224"/>
      <c r="O725" s="87"/>
      <c r="P725" s="87"/>
      <c r="Q725" s="87"/>
      <c r="R725" s="87"/>
      <c r="S725" s="87"/>
      <c r="T725" s="88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T725" s="20" t="s">
        <v>145</v>
      </c>
      <c r="AU725" s="20" t="s">
        <v>85</v>
      </c>
    </row>
    <row r="726" s="13" customFormat="1">
      <c r="A726" s="13"/>
      <c r="B726" s="232"/>
      <c r="C726" s="233"/>
      <c r="D726" s="220" t="s">
        <v>201</v>
      </c>
      <c r="E726" s="233"/>
      <c r="F726" s="235" t="s">
        <v>1579</v>
      </c>
      <c r="G726" s="233"/>
      <c r="H726" s="236">
        <v>1.815</v>
      </c>
      <c r="I726" s="237"/>
      <c r="J726" s="233"/>
      <c r="K726" s="233"/>
      <c r="L726" s="238"/>
      <c r="M726" s="239"/>
      <c r="N726" s="240"/>
      <c r="O726" s="240"/>
      <c r="P726" s="240"/>
      <c r="Q726" s="240"/>
      <c r="R726" s="240"/>
      <c r="S726" s="240"/>
      <c r="T726" s="241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2" t="s">
        <v>201</v>
      </c>
      <c r="AU726" s="242" t="s">
        <v>85</v>
      </c>
      <c r="AV726" s="13" t="s">
        <v>85</v>
      </c>
      <c r="AW726" s="13" t="s">
        <v>4</v>
      </c>
      <c r="AX726" s="13" t="s">
        <v>83</v>
      </c>
      <c r="AY726" s="242" t="s">
        <v>136</v>
      </c>
    </row>
    <row r="727" s="2" customFormat="1" ht="21.75" customHeight="1">
      <c r="A727" s="41"/>
      <c r="B727" s="42"/>
      <c r="C727" s="207" t="s">
        <v>1580</v>
      </c>
      <c r="D727" s="207" t="s">
        <v>139</v>
      </c>
      <c r="E727" s="208" t="s">
        <v>1581</v>
      </c>
      <c r="F727" s="209" t="s">
        <v>1582</v>
      </c>
      <c r="G727" s="210" t="s">
        <v>222</v>
      </c>
      <c r="H727" s="211">
        <v>3.2999999999999998</v>
      </c>
      <c r="I727" s="212"/>
      <c r="J727" s="213">
        <f>ROUND(I727*H727,2)</f>
        <v>0</v>
      </c>
      <c r="K727" s="209" t="s">
        <v>142</v>
      </c>
      <c r="L727" s="47"/>
      <c r="M727" s="214" t="s">
        <v>19</v>
      </c>
      <c r="N727" s="215" t="s">
        <v>46</v>
      </c>
      <c r="O727" s="87"/>
      <c r="P727" s="216">
        <f>O727*H727</f>
        <v>0</v>
      </c>
      <c r="Q727" s="216">
        <v>0.00029999999999999997</v>
      </c>
      <c r="R727" s="216">
        <f>Q727*H727</f>
        <v>0.00098999999999999978</v>
      </c>
      <c r="S727" s="216">
        <v>0</v>
      </c>
      <c r="T727" s="217">
        <f>S727*H727</f>
        <v>0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R727" s="218" t="s">
        <v>310</v>
      </c>
      <c r="AT727" s="218" t="s">
        <v>139</v>
      </c>
      <c r="AU727" s="218" t="s">
        <v>85</v>
      </c>
      <c r="AY727" s="20" t="s">
        <v>136</v>
      </c>
      <c r="BE727" s="219">
        <f>IF(N727="základní",J727,0)</f>
        <v>0</v>
      </c>
      <c r="BF727" s="219">
        <f>IF(N727="snížená",J727,0)</f>
        <v>0</v>
      </c>
      <c r="BG727" s="219">
        <f>IF(N727="zákl. přenesená",J727,0)</f>
        <v>0</v>
      </c>
      <c r="BH727" s="219">
        <f>IF(N727="sníž. přenesená",J727,0)</f>
        <v>0</v>
      </c>
      <c r="BI727" s="219">
        <f>IF(N727="nulová",J727,0)</f>
        <v>0</v>
      </c>
      <c r="BJ727" s="20" t="s">
        <v>83</v>
      </c>
      <c r="BK727" s="219">
        <f>ROUND(I727*H727,2)</f>
        <v>0</v>
      </c>
      <c r="BL727" s="20" t="s">
        <v>310</v>
      </c>
      <c r="BM727" s="218" t="s">
        <v>1583</v>
      </c>
    </row>
    <row r="728" s="2" customFormat="1">
      <c r="A728" s="41"/>
      <c r="B728" s="42"/>
      <c r="C728" s="43"/>
      <c r="D728" s="220" t="s">
        <v>145</v>
      </c>
      <c r="E728" s="43"/>
      <c r="F728" s="221" t="s">
        <v>1584</v>
      </c>
      <c r="G728" s="43"/>
      <c r="H728" s="43"/>
      <c r="I728" s="222"/>
      <c r="J728" s="43"/>
      <c r="K728" s="43"/>
      <c r="L728" s="47"/>
      <c r="M728" s="223"/>
      <c r="N728" s="224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T728" s="20" t="s">
        <v>145</v>
      </c>
      <c r="AU728" s="20" t="s">
        <v>85</v>
      </c>
    </row>
    <row r="729" s="2" customFormat="1">
      <c r="A729" s="41"/>
      <c r="B729" s="42"/>
      <c r="C729" s="43"/>
      <c r="D729" s="225" t="s">
        <v>146</v>
      </c>
      <c r="E729" s="43"/>
      <c r="F729" s="226" t="s">
        <v>1585</v>
      </c>
      <c r="G729" s="43"/>
      <c r="H729" s="43"/>
      <c r="I729" s="222"/>
      <c r="J729" s="43"/>
      <c r="K729" s="43"/>
      <c r="L729" s="47"/>
      <c r="M729" s="223"/>
      <c r="N729" s="224"/>
      <c r="O729" s="87"/>
      <c r="P729" s="87"/>
      <c r="Q729" s="87"/>
      <c r="R729" s="87"/>
      <c r="S729" s="87"/>
      <c r="T729" s="88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T729" s="20" t="s">
        <v>146</v>
      </c>
      <c r="AU729" s="20" t="s">
        <v>85</v>
      </c>
    </row>
    <row r="730" s="15" customFormat="1">
      <c r="A730" s="15"/>
      <c r="B730" s="254"/>
      <c r="C730" s="255"/>
      <c r="D730" s="220" t="s">
        <v>201</v>
      </c>
      <c r="E730" s="256" t="s">
        <v>19</v>
      </c>
      <c r="F730" s="257" t="s">
        <v>1537</v>
      </c>
      <c r="G730" s="255"/>
      <c r="H730" s="256" t="s">
        <v>19</v>
      </c>
      <c r="I730" s="258"/>
      <c r="J730" s="255"/>
      <c r="K730" s="255"/>
      <c r="L730" s="259"/>
      <c r="M730" s="260"/>
      <c r="N730" s="261"/>
      <c r="O730" s="261"/>
      <c r="P730" s="261"/>
      <c r="Q730" s="261"/>
      <c r="R730" s="261"/>
      <c r="S730" s="261"/>
      <c r="T730" s="262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63" t="s">
        <v>201</v>
      </c>
      <c r="AU730" s="263" t="s">
        <v>85</v>
      </c>
      <c r="AV730" s="15" t="s">
        <v>83</v>
      </c>
      <c r="AW730" s="15" t="s">
        <v>35</v>
      </c>
      <c r="AX730" s="15" t="s">
        <v>75</v>
      </c>
      <c r="AY730" s="263" t="s">
        <v>136</v>
      </c>
    </row>
    <row r="731" s="15" customFormat="1">
      <c r="A731" s="15"/>
      <c r="B731" s="254"/>
      <c r="C731" s="255"/>
      <c r="D731" s="220" t="s">
        <v>201</v>
      </c>
      <c r="E731" s="256" t="s">
        <v>19</v>
      </c>
      <c r="F731" s="257" t="s">
        <v>1541</v>
      </c>
      <c r="G731" s="255"/>
      <c r="H731" s="256" t="s">
        <v>19</v>
      </c>
      <c r="I731" s="258"/>
      <c r="J731" s="255"/>
      <c r="K731" s="255"/>
      <c r="L731" s="259"/>
      <c r="M731" s="260"/>
      <c r="N731" s="261"/>
      <c r="O731" s="261"/>
      <c r="P731" s="261"/>
      <c r="Q731" s="261"/>
      <c r="R731" s="261"/>
      <c r="S731" s="261"/>
      <c r="T731" s="262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63" t="s">
        <v>201</v>
      </c>
      <c r="AU731" s="263" t="s">
        <v>85</v>
      </c>
      <c r="AV731" s="15" t="s">
        <v>83</v>
      </c>
      <c r="AW731" s="15" t="s">
        <v>35</v>
      </c>
      <c r="AX731" s="15" t="s">
        <v>75</v>
      </c>
      <c r="AY731" s="263" t="s">
        <v>136</v>
      </c>
    </row>
    <row r="732" s="13" customFormat="1">
      <c r="A732" s="13"/>
      <c r="B732" s="232"/>
      <c r="C732" s="233"/>
      <c r="D732" s="220" t="s">
        <v>201</v>
      </c>
      <c r="E732" s="234" t="s">
        <v>19</v>
      </c>
      <c r="F732" s="235" t="s">
        <v>1539</v>
      </c>
      <c r="G732" s="233"/>
      <c r="H732" s="236">
        <v>0.84799999999999998</v>
      </c>
      <c r="I732" s="237"/>
      <c r="J732" s="233"/>
      <c r="K732" s="233"/>
      <c r="L732" s="238"/>
      <c r="M732" s="239"/>
      <c r="N732" s="240"/>
      <c r="O732" s="240"/>
      <c r="P732" s="240"/>
      <c r="Q732" s="240"/>
      <c r="R732" s="240"/>
      <c r="S732" s="240"/>
      <c r="T732" s="24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2" t="s">
        <v>201</v>
      </c>
      <c r="AU732" s="242" t="s">
        <v>85</v>
      </c>
      <c r="AV732" s="13" t="s">
        <v>85</v>
      </c>
      <c r="AW732" s="13" t="s">
        <v>35</v>
      </c>
      <c r="AX732" s="13" t="s">
        <v>75</v>
      </c>
      <c r="AY732" s="242" t="s">
        <v>136</v>
      </c>
    </row>
    <row r="733" s="13" customFormat="1">
      <c r="A733" s="13"/>
      <c r="B733" s="232"/>
      <c r="C733" s="233"/>
      <c r="D733" s="220" t="s">
        <v>201</v>
      </c>
      <c r="E733" s="234" t="s">
        <v>19</v>
      </c>
      <c r="F733" s="235" t="s">
        <v>1540</v>
      </c>
      <c r="G733" s="233"/>
      <c r="H733" s="236">
        <v>0.71199999999999997</v>
      </c>
      <c r="I733" s="237"/>
      <c r="J733" s="233"/>
      <c r="K733" s="233"/>
      <c r="L733" s="238"/>
      <c r="M733" s="239"/>
      <c r="N733" s="240"/>
      <c r="O733" s="240"/>
      <c r="P733" s="240"/>
      <c r="Q733" s="240"/>
      <c r="R733" s="240"/>
      <c r="S733" s="240"/>
      <c r="T733" s="24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2" t="s">
        <v>201</v>
      </c>
      <c r="AU733" s="242" t="s">
        <v>85</v>
      </c>
      <c r="AV733" s="13" t="s">
        <v>85</v>
      </c>
      <c r="AW733" s="13" t="s">
        <v>35</v>
      </c>
      <c r="AX733" s="13" t="s">
        <v>75</v>
      </c>
      <c r="AY733" s="242" t="s">
        <v>136</v>
      </c>
    </row>
    <row r="734" s="13" customFormat="1">
      <c r="A734" s="13"/>
      <c r="B734" s="232"/>
      <c r="C734" s="233"/>
      <c r="D734" s="220" t="s">
        <v>201</v>
      </c>
      <c r="E734" s="234" t="s">
        <v>19</v>
      </c>
      <c r="F734" s="235" t="s">
        <v>1574</v>
      </c>
      <c r="G734" s="233"/>
      <c r="H734" s="236">
        <v>0.089999999999999997</v>
      </c>
      <c r="I734" s="237"/>
      <c r="J734" s="233"/>
      <c r="K734" s="233"/>
      <c r="L734" s="238"/>
      <c r="M734" s="239"/>
      <c r="N734" s="240"/>
      <c r="O734" s="240"/>
      <c r="P734" s="240"/>
      <c r="Q734" s="240"/>
      <c r="R734" s="240"/>
      <c r="S734" s="240"/>
      <c r="T734" s="241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2" t="s">
        <v>201</v>
      </c>
      <c r="AU734" s="242" t="s">
        <v>85</v>
      </c>
      <c r="AV734" s="13" t="s">
        <v>85</v>
      </c>
      <c r="AW734" s="13" t="s">
        <v>35</v>
      </c>
      <c r="AX734" s="13" t="s">
        <v>75</v>
      </c>
      <c r="AY734" s="242" t="s">
        <v>136</v>
      </c>
    </row>
    <row r="735" s="15" customFormat="1">
      <c r="A735" s="15"/>
      <c r="B735" s="254"/>
      <c r="C735" s="255"/>
      <c r="D735" s="220" t="s">
        <v>201</v>
      </c>
      <c r="E735" s="256" t="s">
        <v>19</v>
      </c>
      <c r="F735" s="257" t="s">
        <v>1542</v>
      </c>
      <c r="G735" s="255"/>
      <c r="H735" s="256" t="s">
        <v>19</v>
      </c>
      <c r="I735" s="258"/>
      <c r="J735" s="255"/>
      <c r="K735" s="255"/>
      <c r="L735" s="259"/>
      <c r="M735" s="260"/>
      <c r="N735" s="261"/>
      <c r="O735" s="261"/>
      <c r="P735" s="261"/>
      <c r="Q735" s="261"/>
      <c r="R735" s="261"/>
      <c r="S735" s="261"/>
      <c r="T735" s="262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63" t="s">
        <v>201</v>
      </c>
      <c r="AU735" s="263" t="s">
        <v>85</v>
      </c>
      <c r="AV735" s="15" t="s">
        <v>83</v>
      </c>
      <c r="AW735" s="15" t="s">
        <v>35</v>
      </c>
      <c r="AX735" s="15" t="s">
        <v>75</v>
      </c>
      <c r="AY735" s="263" t="s">
        <v>136</v>
      </c>
    </row>
    <row r="736" s="13" customFormat="1">
      <c r="A736" s="13"/>
      <c r="B736" s="232"/>
      <c r="C736" s="233"/>
      <c r="D736" s="220" t="s">
        <v>201</v>
      </c>
      <c r="E736" s="234" t="s">
        <v>19</v>
      </c>
      <c r="F736" s="235" t="s">
        <v>1539</v>
      </c>
      <c r="G736" s="233"/>
      <c r="H736" s="236">
        <v>0.84799999999999998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2" t="s">
        <v>201</v>
      </c>
      <c r="AU736" s="242" t="s">
        <v>85</v>
      </c>
      <c r="AV736" s="13" t="s">
        <v>85</v>
      </c>
      <c r="AW736" s="13" t="s">
        <v>35</v>
      </c>
      <c r="AX736" s="13" t="s">
        <v>75</v>
      </c>
      <c r="AY736" s="242" t="s">
        <v>136</v>
      </c>
    </row>
    <row r="737" s="13" customFormat="1">
      <c r="A737" s="13"/>
      <c r="B737" s="232"/>
      <c r="C737" s="233"/>
      <c r="D737" s="220" t="s">
        <v>201</v>
      </c>
      <c r="E737" s="234" t="s">
        <v>19</v>
      </c>
      <c r="F737" s="235" t="s">
        <v>1540</v>
      </c>
      <c r="G737" s="233"/>
      <c r="H737" s="236">
        <v>0.71199999999999997</v>
      </c>
      <c r="I737" s="237"/>
      <c r="J737" s="233"/>
      <c r="K737" s="233"/>
      <c r="L737" s="238"/>
      <c r="M737" s="239"/>
      <c r="N737" s="240"/>
      <c r="O737" s="240"/>
      <c r="P737" s="240"/>
      <c r="Q737" s="240"/>
      <c r="R737" s="240"/>
      <c r="S737" s="240"/>
      <c r="T737" s="241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2" t="s">
        <v>201</v>
      </c>
      <c r="AU737" s="242" t="s">
        <v>85</v>
      </c>
      <c r="AV737" s="13" t="s">
        <v>85</v>
      </c>
      <c r="AW737" s="13" t="s">
        <v>35</v>
      </c>
      <c r="AX737" s="13" t="s">
        <v>75</v>
      </c>
      <c r="AY737" s="242" t="s">
        <v>136</v>
      </c>
    </row>
    <row r="738" s="13" customFormat="1">
      <c r="A738" s="13"/>
      <c r="B738" s="232"/>
      <c r="C738" s="233"/>
      <c r="D738" s="220" t="s">
        <v>201</v>
      </c>
      <c r="E738" s="234" t="s">
        <v>19</v>
      </c>
      <c r="F738" s="235" t="s">
        <v>1574</v>
      </c>
      <c r="G738" s="233"/>
      <c r="H738" s="236">
        <v>0.089999999999999997</v>
      </c>
      <c r="I738" s="237"/>
      <c r="J738" s="233"/>
      <c r="K738" s="233"/>
      <c r="L738" s="238"/>
      <c r="M738" s="239"/>
      <c r="N738" s="240"/>
      <c r="O738" s="240"/>
      <c r="P738" s="240"/>
      <c r="Q738" s="240"/>
      <c r="R738" s="240"/>
      <c r="S738" s="240"/>
      <c r="T738" s="24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2" t="s">
        <v>201</v>
      </c>
      <c r="AU738" s="242" t="s">
        <v>85</v>
      </c>
      <c r="AV738" s="13" t="s">
        <v>85</v>
      </c>
      <c r="AW738" s="13" t="s">
        <v>35</v>
      </c>
      <c r="AX738" s="13" t="s">
        <v>75</v>
      </c>
      <c r="AY738" s="242" t="s">
        <v>136</v>
      </c>
    </row>
    <row r="739" s="14" customFormat="1">
      <c r="A739" s="14"/>
      <c r="B739" s="243"/>
      <c r="C739" s="244"/>
      <c r="D739" s="220" t="s">
        <v>201</v>
      </c>
      <c r="E739" s="245" t="s">
        <v>19</v>
      </c>
      <c r="F739" s="246" t="s">
        <v>205</v>
      </c>
      <c r="G739" s="244"/>
      <c r="H739" s="247">
        <v>3.2999999999999998</v>
      </c>
      <c r="I739" s="248"/>
      <c r="J739" s="244"/>
      <c r="K739" s="244"/>
      <c r="L739" s="249"/>
      <c r="M739" s="250"/>
      <c r="N739" s="251"/>
      <c r="O739" s="251"/>
      <c r="P739" s="251"/>
      <c r="Q739" s="251"/>
      <c r="R739" s="251"/>
      <c r="S739" s="251"/>
      <c r="T739" s="252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3" t="s">
        <v>201</v>
      </c>
      <c r="AU739" s="253" t="s">
        <v>85</v>
      </c>
      <c r="AV739" s="14" t="s">
        <v>163</v>
      </c>
      <c r="AW739" s="14" t="s">
        <v>35</v>
      </c>
      <c r="AX739" s="14" t="s">
        <v>83</v>
      </c>
      <c r="AY739" s="253" t="s">
        <v>136</v>
      </c>
    </row>
    <row r="740" s="2" customFormat="1" ht="37.8" customHeight="1">
      <c r="A740" s="41"/>
      <c r="B740" s="42"/>
      <c r="C740" s="264" t="s">
        <v>1586</v>
      </c>
      <c r="D740" s="264" t="s">
        <v>263</v>
      </c>
      <c r="E740" s="265" t="s">
        <v>1587</v>
      </c>
      <c r="F740" s="266" t="s">
        <v>1588</v>
      </c>
      <c r="G740" s="267" t="s">
        <v>222</v>
      </c>
      <c r="H740" s="268">
        <v>3.6299999999999999</v>
      </c>
      <c r="I740" s="269"/>
      <c r="J740" s="270">
        <f>ROUND(I740*H740,2)</f>
        <v>0</v>
      </c>
      <c r="K740" s="266" t="s">
        <v>197</v>
      </c>
      <c r="L740" s="271"/>
      <c r="M740" s="272" t="s">
        <v>19</v>
      </c>
      <c r="N740" s="273" t="s">
        <v>46</v>
      </c>
      <c r="O740" s="87"/>
      <c r="P740" s="216">
        <f>O740*H740</f>
        <v>0</v>
      </c>
      <c r="Q740" s="216">
        <v>0.0042900000000000004</v>
      </c>
      <c r="R740" s="216">
        <f>Q740*H740</f>
        <v>0.015572700000000002</v>
      </c>
      <c r="S740" s="216">
        <v>0</v>
      </c>
      <c r="T740" s="217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18" t="s">
        <v>409</v>
      </c>
      <c r="AT740" s="218" t="s">
        <v>263</v>
      </c>
      <c r="AU740" s="218" t="s">
        <v>85</v>
      </c>
      <c r="AY740" s="20" t="s">
        <v>136</v>
      </c>
      <c r="BE740" s="219">
        <f>IF(N740="základní",J740,0)</f>
        <v>0</v>
      </c>
      <c r="BF740" s="219">
        <f>IF(N740="snížená",J740,0)</f>
        <v>0</v>
      </c>
      <c r="BG740" s="219">
        <f>IF(N740="zákl. přenesená",J740,0)</f>
        <v>0</v>
      </c>
      <c r="BH740" s="219">
        <f>IF(N740="sníž. přenesená",J740,0)</f>
        <v>0</v>
      </c>
      <c r="BI740" s="219">
        <f>IF(N740="nulová",J740,0)</f>
        <v>0</v>
      </c>
      <c r="BJ740" s="20" t="s">
        <v>83</v>
      </c>
      <c r="BK740" s="219">
        <f>ROUND(I740*H740,2)</f>
        <v>0</v>
      </c>
      <c r="BL740" s="20" t="s">
        <v>310</v>
      </c>
      <c r="BM740" s="218" t="s">
        <v>1589</v>
      </c>
    </row>
    <row r="741" s="2" customFormat="1">
      <c r="A741" s="41"/>
      <c r="B741" s="42"/>
      <c r="C741" s="43"/>
      <c r="D741" s="220" t="s">
        <v>145</v>
      </c>
      <c r="E741" s="43"/>
      <c r="F741" s="221" t="s">
        <v>1588</v>
      </c>
      <c r="G741" s="43"/>
      <c r="H741" s="43"/>
      <c r="I741" s="222"/>
      <c r="J741" s="43"/>
      <c r="K741" s="43"/>
      <c r="L741" s="47"/>
      <c r="M741" s="223"/>
      <c r="N741" s="224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20" t="s">
        <v>145</v>
      </c>
      <c r="AU741" s="20" t="s">
        <v>85</v>
      </c>
    </row>
    <row r="742" s="13" customFormat="1">
      <c r="A742" s="13"/>
      <c r="B742" s="232"/>
      <c r="C742" s="233"/>
      <c r="D742" s="220" t="s">
        <v>201</v>
      </c>
      <c r="E742" s="233"/>
      <c r="F742" s="235" t="s">
        <v>1590</v>
      </c>
      <c r="G742" s="233"/>
      <c r="H742" s="236">
        <v>3.6299999999999999</v>
      </c>
      <c r="I742" s="237"/>
      <c r="J742" s="233"/>
      <c r="K742" s="233"/>
      <c r="L742" s="238"/>
      <c r="M742" s="239"/>
      <c r="N742" s="240"/>
      <c r="O742" s="240"/>
      <c r="P742" s="240"/>
      <c r="Q742" s="240"/>
      <c r="R742" s="240"/>
      <c r="S742" s="240"/>
      <c r="T742" s="241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2" t="s">
        <v>201</v>
      </c>
      <c r="AU742" s="242" t="s">
        <v>85</v>
      </c>
      <c r="AV742" s="13" t="s">
        <v>85</v>
      </c>
      <c r="AW742" s="13" t="s">
        <v>4</v>
      </c>
      <c r="AX742" s="13" t="s">
        <v>83</v>
      </c>
      <c r="AY742" s="242" t="s">
        <v>136</v>
      </c>
    </row>
    <row r="743" s="2" customFormat="1" ht="24.15" customHeight="1">
      <c r="A743" s="41"/>
      <c r="B743" s="42"/>
      <c r="C743" s="207" t="s">
        <v>1591</v>
      </c>
      <c r="D743" s="207" t="s">
        <v>139</v>
      </c>
      <c r="E743" s="208" t="s">
        <v>1592</v>
      </c>
      <c r="F743" s="209" t="s">
        <v>1593</v>
      </c>
      <c r="G743" s="210" t="s">
        <v>214</v>
      </c>
      <c r="H743" s="211">
        <v>0.048000000000000001</v>
      </c>
      <c r="I743" s="212"/>
      <c r="J743" s="213">
        <f>ROUND(I743*H743,2)</f>
        <v>0</v>
      </c>
      <c r="K743" s="209" t="s">
        <v>197</v>
      </c>
      <c r="L743" s="47"/>
      <c r="M743" s="214" t="s">
        <v>19</v>
      </c>
      <c r="N743" s="215" t="s">
        <v>46</v>
      </c>
      <c r="O743" s="87"/>
      <c r="P743" s="216">
        <f>O743*H743</f>
        <v>0</v>
      </c>
      <c r="Q743" s="216">
        <v>0</v>
      </c>
      <c r="R743" s="216">
        <f>Q743*H743</f>
        <v>0</v>
      </c>
      <c r="S743" s="216">
        <v>0</v>
      </c>
      <c r="T743" s="217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8" t="s">
        <v>310</v>
      </c>
      <c r="AT743" s="218" t="s">
        <v>139</v>
      </c>
      <c r="AU743" s="218" t="s">
        <v>85</v>
      </c>
      <c r="AY743" s="20" t="s">
        <v>136</v>
      </c>
      <c r="BE743" s="219">
        <f>IF(N743="základní",J743,0)</f>
        <v>0</v>
      </c>
      <c r="BF743" s="219">
        <f>IF(N743="snížená",J743,0)</f>
        <v>0</v>
      </c>
      <c r="BG743" s="219">
        <f>IF(N743="zákl. přenesená",J743,0)</f>
        <v>0</v>
      </c>
      <c r="BH743" s="219">
        <f>IF(N743="sníž. přenesená",J743,0)</f>
        <v>0</v>
      </c>
      <c r="BI743" s="219">
        <f>IF(N743="nulová",J743,0)</f>
        <v>0</v>
      </c>
      <c r="BJ743" s="20" t="s">
        <v>83</v>
      </c>
      <c r="BK743" s="219">
        <f>ROUND(I743*H743,2)</f>
        <v>0</v>
      </c>
      <c r="BL743" s="20" t="s">
        <v>310</v>
      </c>
      <c r="BM743" s="218" t="s">
        <v>1594</v>
      </c>
    </row>
    <row r="744" s="2" customFormat="1">
      <c r="A744" s="41"/>
      <c r="B744" s="42"/>
      <c r="C744" s="43"/>
      <c r="D744" s="220" t="s">
        <v>145</v>
      </c>
      <c r="E744" s="43"/>
      <c r="F744" s="221" t="s">
        <v>1595</v>
      </c>
      <c r="G744" s="43"/>
      <c r="H744" s="43"/>
      <c r="I744" s="222"/>
      <c r="J744" s="43"/>
      <c r="K744" s="43"/>
      <c r="L744" s="47"/>
      <c r="M744" s="223"/>
      <c r="N744" s="224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145</v>
      </c>
      <c r="AU744" s="20" t="s">
        <v>85</v>
      </c>
    </row>
    <row r="745" s="2" customFormat="1">
      <c r="A745" s="41"/>
      <c r="B745" s="42"/>
      <c r="C745" s="43"/>
      <c r="D745" s="225" t="s">
        <v>146</v>
      </c>
      <c r="E745" s="43"/>
      <c r="F745" s="226" t="s">
        <v>1596</v>
      </c>
      <c r="G745" s="43"/>
      <c r="H745" s="43"/>
      <c r="I745" s="222"/>
      <c r="J745" s="43"/>
      <c r="K745" s="43"/>
      <c r="L745" s="47"/>
      <c r="M745" s="223"/>
      <c r="N745" s="224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20" t="s">
        <v>146</v>
      </c>
      <c r="AU745" s="20" t="s">
        <v>85</v>
      </c>
    </row>
    <row r="746" s="12" customFormat="1" ht="22.8" customHeight="1">
      <c r="A746" s="12"/>
      <c r="B746" s="191"/>
      <c r="C746" s="192"/>
      <c r="D746" s="193" t="s">
        <v>74</v>
      </c>
      <c r="E746" s="205" t="s">
        <v>1597</v>
      </c>
      <c r="F746" s="205" t="s">
        <v>1598</v>
      </c>
      <c r="G746" s="192"/>
      <c r="H746" s="192"/>
      <c r="I746" s="195"/>
      <c r="J746" s="206">
        <f>BK746</f>
        <v>0</v>
      </c>
      <c r="K746" s="192"/>
      <c r="L746" s="197"/>
      <c r="M746" s="198"/>
      <c r="N746" s="199"/>
      <c r="O746" s="199"/>
      <c r="P746" s="200">
        <f>SUM(P747:P757)</f>
        <v>0</v>
      </c>
      <c r="Q746" s="199"/>
      <c r="R746" s="200">
        <f>SUM(R747:R757)</f>
        <v>2.8961999999999999</v>
      </c>
      <c r="S746" s="199"/>
      <c r="T746" s="201">
        <f>SUM(T747:T757)</f>
        <v>0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02" t="s">
        <v>85</v>
      </c>
      <c r="AT746" s="203" t="s">
        <v>74</v>
      </c>
      <c r="AU746" s="203" t="s">
        <v>83</v>
      </c>
      <c r="AY746" s="202" t="s">
        <v>136</v>
      </c>
      <c r="BK746" s="204">
        <f>SUM(BK747:BK757)</f>
        <v>0</v>
      </c>
    </row>
    <row r="747" s="2" customFormat="1" ht="33" customHeight="1">
      <c r="A747" s="41"/>
      <c r="B747" s="42"/>
      <c r="C747" s="207" t="s">
        <v>1599</v>
      </c>
      <c r="D747" s="207" t="s">
        <v>139</v>
      </c>
      <c r="E747" s="208" t="s">
        <v>1600</v>
      </c>
      <c r="F747" s="209" t="s">
        <v>1601</v>
      </c>
      <c r="G747" s="210" t="s">
        <v>222</v>
      </c>
      <c r="H747" s="211">
        <v>90</v>
      </c>
      <c r="I747" s="212"/>
      <c r="J747" s="213">
        <f>ROUND(I747*H747,2)</f>
        <v>0</v>
      </c>
      <c r="K747" s="209" t="s">
        <v>197</v>
      </c>
      <c r="L747" s="47"/>
      <c r="M747" s="214" t="s">
        <v>19</v>
      </c>
      <c r="N747" s="215" t="s">
        <v>46</v>
      </c>
      <c r="O747" s="87"/>
      <c r="P747" s="216">
        <f>O747*H747</f>
        <v>0</v>
      </c>
      <c r="Q747" s="216">
        <v>0.03218</v>
      </c>
      <c r="R747" s="216">
        <f>Q747*H747</f>
        <v>2.8961999999999999</v>
      </c>
      <c r="S747" s="216">
        <v>0</v>
      </c>
      <c r="T747" s="217">
        <f>S747*H747</f>
        <v>0</v>
      </c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R747" s="218" t="s">
        <v>310</v>
      </c>
      <c r="AT747" s="218" t="s">
        <v>139</v>
      </c>
      <c r="AU747" s="218" t="s">
        <v>85</v>
      </c>
      <c r="AY747" s="20" t="s">
        <v>136</v>
      </c>
      <c r="BE747" s="219">
        <f>IF(N747="základní",J747,0)</f>
        <v>0</v>
      </c>
      <c r="BF747" s="219">
        <f>IF(N747="snížená",J747,0)</f>
        <v>0</v>
      </c>
      <c r="BG747" s="219">
        <f>IF(N747="zákl. přenesená",J747,0)</f>
        <v>0</v>
      </c>
      <c r="BH747" s="219">
        <f>IF(N747="sníž. přenesená",J747,0)</f>
        <v>0</v>
      </c>
      <c r="BI747" s="219">
        <f>IF(N747="nulová",J747,0)</f>
        <v>0</v>
      </c>
      <c r="BJ747" s="20" t="s">
        <v>83</v>
      </c>
      <c r="BK747" s="219">
        <f>ROUND(I747*H747,2)</f>
        <v>0</v>
      </c>
      <c r="BL747" s="20" t="s">
        <v>310</v>
      </c>
      <c r="BM747" s="218" t="s">
        <v>1602</v>
      </c>
    </row>
    <row r="748" s="2" customFormat="1">
      <c r="A748" s="41"/>
      <c r="B748" s="42"/>
      <c r="C748" s="43"/>
      <c r="D748" s="220" t="s">
        <v>145</v>
      </c>
      <c r="E748" s="43"/>
      <c r="F748" s="221" t="s">
        <v>1603</v>
      </c>
      <c r="G748" s="43"/>
      <c r="H748" s="43"/>
      <c r="I748" s="222"/>
      <c r="J748" s="43"/>
      <c r="K748" s="43"/>
      <c r="L748" s="47"/>
      <c r="M748" s="223"/>
      <c r="N748" s="224"/>
      <c r="O748" s="87"/>
      <c r="P748" s="87"/>
      <c r="Q748" s="87"/>
      <c r="R748" s="87"/>
      <c r="S748" s="87"/>
      <c r="T748" s="88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T748" s="20" t="s">
        <v>145</v>
      </c>
      <c r="AU748" s="20" t="s">
        <v>85</v>
      </c>
    </row>
    <row r="749" s="2" customFormat="1">
      <c r="A749" s="41"/>
      <c r="B749" s="42"/>
      <c r="C749" s="43"/>
      <c r="D749" s="225" t="s">
        <v>146</v>
      </c>
      <c r="E749" s="43"/>
      <c r="F749" s="226" t="s">
        <v>1604</v>
      </c>
      <c r="G749" s="43"/>
      <c r="H749" s="43"/>
      <c r="I749" s="222"/>
      <c r="J749" s="43"/>
      <c r="K749" s="43"/>
      <c r="L749" s="47"/>
      <c r="M749" s="223"/>
      <c r="N749" s="224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146</v>
      </c>
      <c r="AU749" s="20" t="s">
        <v>85</v>
      </c>
    </row>
    <row r="750" s="2" customFormat="1">
      <c r="A750" s="41"/>
      <c r="B750" s="42"/>
      <c r="C750" s="43"/>
      <c r="D750" s="220" t="s">
        <v>148</v>
      </c>
      <c r="E750" s="43"/>
      <c r="F750" s="227" t="s">
        <v>1605</v>
      </c>
      <c r="G750" s="43"/>
      <c r="H750" s="43"/>
      <c r="I750" s="222"/>
      <c r="J750" s="43"/>
      <c r="K750" s="43"/>
      <c r="L750" s="47"/>
      <c r="M750" s="223"/>
      <c r="N750" s="224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148</v>
      </c>
      <c r="AU750" s="20" t="s">
        <v>85</v>
      </c>
    </row>
    <row r="751" s="15" customFormat="1">
      <c r="A751" s="15"/>
      <c r="B751" s="254"/>
      <c r="C751" s="255"/>
      <c r="D751" s="220" t="s">
        <v>201</v>
      </c>
      <c r="E751" s="256" t="s">
        <v>19</v>
      </c>
      <c r="F751" s="257" t="s">
        <v>1606</v>
      </c>
      <c r="G751" s="255"/>
      <c r="H751" s="256" t="s">
        <v>19</v>
      </c>
      <c r="I751" s="258"/>
      <c r="J751" s="255"/>
      <c r="K751" s="255"/>
      <c r="L751" s="259"/>
      <c r="M751" s="260"/>
      <c r="N751" s="261"/>
      <c r="O751" s="261"/>
      <c r="P751" s="261"/>
      <c r="Q751" s="261"/>
      <c r="R751" s="261"/>
      <c r="S751" s="261"/>
      <c r="T751" s="262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63" t="s">
        <v>201</v>
      </c>
      <c r="AU751" s="263" t="s">
        <v>85</v>
      </c>
      <c r="AV751" s="15" t="s">
        <v>83</v>
      </c>
      <c r="AW751" s="15" t="s">
        <v>35</v>
      </c>
      <c r="AX751" s="15" t="s">
        <v>75</v>
      </c>
      <c r="AY751" s="263" t="s">
        <v>136</v>
      </c>
    </row>
    <row r="752" s="15" customFormat="1">
      <c r="A752" s="15"/>
      <c r="B752" s="254"/>
      <c r="C752" s="255"/>
      <c r="D752" s="220" t="s">
        <v>201</v>
      </c>
      <c r="E752" s="256" t="s">
        <v>19</v>
      </c>
      <c r="F752" s="257" t="s">
        <v>1607</v>
      </c>
      <c r="G752" s="255"/>
      <c r="H752" s="256" t="s">
        <v>19</v>
      </c>
      <c r="I752" s="258"/>
      <c r="J752" s="255"/>
      <c r="K752" s="255"/>
      <c r="L752" s="259"/>
      <c r="M752" s="260"/>
      <c r="N752" s="261"/>
      <c r="O752" s="261"/>
      <c r="P752" s="261"/>
      <c r="Q752" s="261"/>
      <c r="R752" s="261"/>
      <c r="S752" s="261"/>
      <c r="T752" s="262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63" t="s">
        <v>201</v>
      </c>
      <c r="AU752" s="263" t="s">
        <v>85</v>
      </c>
      <c r="AV752" s="15" t="s">
        <v>83</v>
      </c>
      <c r="AW752" s="15" t="s">
        <v>35</v>
      </c>
      <c r="AX752" s="15" t="s">
        <v>75</v>
      </c>
      <c r="AY752" s="263" t="s">
        <v>136</v>
      </c>
    </row>
    <row r="753" s="15" customFormat="1">
      <c r="A753" s="15"/>
      <c r="B753" s="254"/>
      <c r="C753" s="255"/>
      <c r="D753" s="220" t="s">
        <v>201</v>
      </c>
      <c r="E753" s="256" t="s">
        <v>19</v>
      </c>
      <c r="F753" s="257" t="s">
        <v>1608</v>
      </c>
      <c r="G753" s="255"/>
      <c r="H753" s="256" t="s">
        <v>19</v>
      </c>
      <c r="I753" s="258"/>
      <c r="J753" s="255"/>
      <c r="K753" s="255"/>
      <c r="L753" s="259"/>
      <c r="M753" s="260"/>
      <c r="N753" s="261"/>
      <c r="O753" s="261"/>
      <c r="P753" s="261"/>
      <c r="Q753" s="261"/>
      <c r="R753" s="261"/>
      <c r="S753" s="261"/>
      <c r="T753" s="262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63" t="s">
        <v>201</v>
      </c>
      <c r="AU753" s="263" t="s">
        <v>85</v>
      </c>
      <c r="AV753" s="15" t="s">
        <v>83</v>
      </c>
      <c r="AW753" s="15" t="s">
        <v>35</v>
      </c>
      <c r="AX753" s="15" t="s">
        <v>75</v>
      </c>
      <c r="AY753" s="263" t="s">
        <v>136</v>
      </c>
    </row>
    <row r="754" s="13" customFormat="1">
      <c r="A754" s="13"/>
      <c r="B754" s="232"/>
      <c r="C754" s="233"/>
      <c r="D754" s="220" t="s">
        <v>201</v>
      </c>
      <c r="E754" s="234" t="s">
        <v>19</v>
      </c>
      <c r="F754" s="235" t="s">
        <v>1580</v>
      </c>
      <c r="G754" s="233"/>
      <c r="H754" s="236">
        <v>90</v>
      </c>
      <c r="I754" s="237"/>
      <c r="J754" s="233"/>
      <c r="K754" s="233"/>
      <c r="L754" s="238"/>
      <c r="M754" s="239"/>
      <c r="N754" s="240"/>
      <c r="O754" s="240"/>
      <c r="P754" s="240"/>
      <c r="Q754" s="240"/>
      <c r="R754" s="240"/>
      <c r="S754" s="240"/>
      <c r="T754" s="241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2" t="s">
        <v>201</v>
      </c>
      <c r="AU754" s="242" t="s">
        <v>85</v>
      </c>
      <c r="AV754" s="13" t="s">
        <v>85</v>
      </c>
      <c r="AW754" s="13" t="s">
        <v>35</v>
      </c>
      <c r="AX754" s="13" t="s">
        <v>83</v>
      </c>
      <c r="AY754" s="242" t="s">
        <v>136</v>
      </c>
    </row>
    <row r="755" s="2" customFormat="1" ht="24.15" customHeight="1">
      <c r="A755" s="41"/>
      <c r="B755" s="42"/>
      <c r="C755" s="207" t="s">
        <v>1609</v>
      </c>
      <c r="D755" s="207" t="s">
        <v>139</v>
      </c>
      <c r="E755" s="208" t="s">
        <v>1610</v>
      </c>
      <c r="F755" s="209" t="s">
        <v>1611</v>
      </c>
      <c r="G755" s="210" t="s">
        <v>214</v>
      </c>
      <c r="H755" s="211">
        <v>2.8959999999999999</v>
      </c>
      <c r="I755" s="212"/>
      <c r="J755" s="213">
        <f>ROUND(I755*H755,2)</f>
        <v>0</v>
      </c>
      <c r="K755" s="209" t="s">
        <v>197</v>
      </c>
      <c r="L755" s="47"/>
      <c r="M755" s="214" t="s">
        <v>19</v>
      </c>
      <c r="N755" s="215" t="s">
        <v>46</v>
      </c>
      <c r="O755" s="87"/>
      <c r="P755" s="216">
        <f>O755*H755</f>
        <v>0</v>
      </c>
      <c r="Q755" s="216">
        <v>0</v>
      </c>
      <c r="R755" s="216">
        <f>Q755*H755</f>
        <v>0</v>
      </c>
      <c r="S755" s="216">
        <v>0</v>
      </c>
      <c r="T755" s="217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18" t="s">
        <v>310</v>
      </c>
      <c r="AT755" s="218" t="s">
        <v>139</v>
      </c>
      <c r="AU755" s="218" t="s">
        <v>85</v>
      </c>
      <c r="AY755" s="20" t="s">
        <v>136</v>
      </c>
      <c r="BE755" s="219">
        <f>IF(N755="základní",J755,0)</f>
        <v>0</v>
      </c>
      <c r="BF755" s="219">
        <f>IF(N755="snížená",J755,0)</f>
        <v>0</v>
      </c>
      <c r="BG755" s="219">
        <f>IF(N755="zákl. přenesená",J755,0)</f>
        <v>0</v>
      </c>
      <c r="BH755" s="219">
        <f>IF(N755="sníž. přenesená",J755,0)</f>
        <v>0</v>
      </c>
      <c r="BI755" s="219">
        <f>IF(N755="nulová",J755,0)</f>
        <v>0</v>
      </c>
      <c r="BJ755" s="20" t="s">
        <v>83</v>
      </c>
      <c r="BK755" s="219">
        <f>ROUND(I755*H755,2)</f>
        <v>0</v>
      </c>
      <c r="BL755" s="20" t="s">
        <v>310</v>
      </c>
      <c r="BM755" s="218" t="s">
        <v>1612</v>
      </c>
    </row>
    <row r="756" s="2" customFormat="1">
      <c r="A756" s="41"/>
      <c r="B756" s="42"/>
      <c r="C756" s="43"/>
      <c r="D756" s="220" t="s">
        <v>145</v>
      </c>
      <c r="E756" s="43"/>
      <c r="F756" s="221" t="s">
        <v>1613</v>
      </c>
      <c r="G756" s="43"/>
      <c r="H756" s="43"/>
      <c r="I756" s="222"/>
      <c r="J756" s="43"/>
      <c r="K756" s="43"/>
      <c r="L756" s="47"/>
      <c r="M756" s="223"/>
      <c r="N756" s="224"/>
      <c r="O756" s="87"/>
      <c r="P756" s="87"/>
      <c r="Q756" s="87"/>
      <c r="R756" s="87"/>
      <c r="S756" s="87"/>
      <c r="T756" s="88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T756" s="20" t="s">
        <v>145</v>
      </c>
      <c r="AU756" s="20" t="s">
        <v>85</v>
      </c>
    </row>
    <row r="757" s="2" customFormat="1">
      <c r="A757" s="41"/>
      <c r="B757" s="42"/>
      <c r="C757" s="43"/>
      <c r="D757" s="225" t="s">
        <v>146</v>
      </c>
      <c r="E757" s="43"/>
      <c r="F757" s="226" t="s">
        <v>1614</v>
      </c>
      <c r="G757" s="43"/>
      <c r="H757" s="43"/>
      <c r="I757" s="222"/>
      <c r="J757" s="43"/>
      <c r="K757" s="43"/>
      <c r="L757" s="47"/>
      <c r="M757" s="223"/>
      <c r="N757" s="224"/>
      <c r="O757" s="87"/>
      <c r="P757" s="87"/>
      <c r="Q757" s="87"/>
      <c r="R757" s="87"/>
      <c r="S757" s="87"/>
      <c r="T757" s="88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T757" s="20" t="s">
        <v>146</v>
      </c>
      <c r="AU757" s="20" t="s">
        <v>85</v>
      </c>
    </row>
    <row r="758" s="12" customFormat="1" ht="25.92" customHeight="1">
      <c r="A758" s="12"/>
      <c r="B758" s="191"/>
      <c r="C758" s="192"/>
      <c r="D758" s="193" t="s">
        <v>74</v>
      </c>
      <c r="E758" s="194" t="s">
        <v>1615</v>
      </c>
      <c r="F758" s="194" t="s">
        <v>1616</v>
      </c>
      <c r="G758" s="192"/>
      <c r="H758" s="192"/>
      <c r="I758" s="195"/>
      <c r="J758" s="196">
        <f>BK758</f>
        <v>0</v>
      </c>
      <c r="K758" s="192"/>
      <c r="L758" s="197"/>
      <c r="M758" s="198"/>
      <c r="N758" s="199"/>
      <c r="O758" s="199"/>
      <c r="P758" s="200">
        <f>SUM(P759:P766)</f>
        <v>0</v>
      </c>
      <c r="Q758" s="199"/>
      <c r="R758" s="200">
        <f>SUM(R759:R766)</f>
        <v>0</v>
      </c>
      <c r="S758" s="199"/>
      <c r="T758" s="201">
        <f>SUM(T759:T766)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202" t="s">
        <v>163</v>
      </c>
      <c r="AT758" s="203" t="s">
        <v>74</v>
      </c>
      <c r="AU758" s="203" t="s">
        <v>75</v>
      </c>
      <c r="AY758" s="202" t="s">
        <v>136</v>
      </c>
      <c r="BK758" s="204">
        <f>SUM(BK759:BK766)</f>
        <v>0</v>
      </c>
    </row>
    <row r="759" s="2" customFormat="1" ht="21.75" customHeight="1">
      <c r="A759" s="41"/>
      <c r="B759" s="42"/>
      <c r="C759" s="207" t="s">
        <v>1617</v>
      </c>
      <c r="D759" s="207" t="s">
        <v>139</v>
      </c>
      <c r="E759" s="208" t="s">
        <v>1618</v>
      </c>
      <c r="F759" s="209" t="s">
        <v>1619</v>
      </c>
      <c r="G759" s="210" t="s">
        <v>1620</v>
      </c>
      <c r="H759" s="211">
        <v>238</v>
      </c>
      <c r="I759" s="212"/>
      <c r="J759" s="213">
        <f>ROUND(I759*H759,2)</f>
        <v>0</v>
      </c>
      <c r="K759" s="209" t="s">
        <v>197</v>
      </c>
      <c r="L759" s="47"/>
      <c r="M759" s="214" t="s">
        <v>19</v>
      </c>
      <c r="N759" s="215" t="s">
        <v>46</v>
      </c>
      <c r="O759" s="87"/>
      <c r="P759" s="216">
        <f>O759*H759</f>
        <v>0</v>
      </c>
      <c r="Q759" s="216">
        <v>0</v>
      </c>
      <c r="R759" s="216">
        <f>Q759*H759</f>
        <v>0</v>
      </c>
      <c r="S759" s="216">
        <v>0</v>
      </c>
      <c r="T759" s="217">
        <f>S759*H759</f>
        <v>0</v>
      </c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R759" s="218" t="s">
        <v>1621</v>
      </c>
      <c r="AT759" s="218" t="s">
        <v>139</v>
      </c>
      <c r="AU759" s="218" t="s">
        <v>83</v>
      </c>
      <c r="AY759" s="20" t="s">
        <v>136</v>
      </c>
      <c r="BE759" s="219">
        <f>IF(N759="základní",J759,0)</f>
        <v>0</v>
      </c>
      <c r="BF759" s="219">
        <f>IF(N759="snížená",J759,0)</f>
        <v>0</v>
      </c>
      <c r="BG759" s="219">
        <f>IF(N759="zákl. přenesená",J759,0)</f>
        <v>0</v>
      </c>
      <c r="BH759" s="219">
        <f>IF(N759="sníž. přenesená",J759,0)</f>
        <v>0</v>
      </c>
      <c r="BI759" s="219">
        <f>IF(N759="nulová",J759,0)</f>
        <v>0</v>
      </c>
      <c r="BJ759" s="20" t="s">
        <v>83</v>
      </c>
      <c r="BK759" s="219">
        <f>ROUND(I759*H759,2)</f>
        <v>0</v>
      </c>
      <c r="BL759" s="20" t="s">
        <v>1621</v>
      </c>
      <c r="BM759" s="218" t="s">
        <v>1622</v>
      </c>
    </row>
    <row r="760" s="2" customFormat="1">
      <c r="A760" s="41"/>
      <c r="B760" s="42"/>
      <c r="C760" s="43"/>
      <c r="D760" s="220" t="s">
        <v>145</v>
      </c>
      <c r="E760" s="43"/>
      <c r="F760" s="221" t="s">
        <v>1623</v>
      </c>
      <c r="G760" s="43"/>
      <c r="H760" s="43"/>
      <c r="I760" s="222"/>
      <c r="J760" s="43"/>
      <c r="K760" s="43"/>
      <c r="L760" s="47"/>
      <c r="M760" s="223"/>
      <c r="N760" s="224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20" t="s">
        <v>145</v>
      </c>
      <c r="AU760" s="20" t="s">
        <v>83</v>
      </c>
    </row>
    <row r="761" s="2" customFormat="1">
      <c r="A761" s="41"/>
      <c r="B761" s="42"/>
      <c r="C761" s="43"/>
      <c r="D761" s="225" t="s">
        <v>146</v>
      </c>
      <c r="E761" s="43"/>
      <c r="F761" s="226" t="s">
        <v>1624</v>
      </c>
      <c r="G761" s="43"/>
      <c r="H761" s="43"/>
      <c r="I761" s="222"/>
      <c r="J761" s="43"/>
      <c r="K761" s="43"/>
      <c r="L761" s="47"/>
      <c r="M761" s="223"/>
      <c r="N761" s="224"/>
      <c r="O761" s="87"/>
      <c r="P761" s="87"/>
      <c r="Q761" s="87"/>
      <c r="R761" s="87"/>
      <c r="S761" s="87"/>
      <c r="T761" s="88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T761" s="20" t="s">
        <v>146</v>
      </c>
      <c r="AU761" s="20" t="s">
        <v>83</v>
      </c>
    </row>
    <row r="762" s="15" customFormat="1">
      <c r="A762" s="15"/>
      <c r="B762" s="254"/>
      <c r="C762" s="255"/>
      <c r="D762" s="220" t="s">
        <v>201</v>
      </c>
      <c r="E762" s="256" t="s">
        <v>19</v>
      </c>
      <c r="F762" s="257" t="s">
        <v>1625</v>
      </c>
      <c r="G762" s="255"/>
      <c r="H762" s="256" t="s">
        <v>19</v>
      </c>
      <c r="I762" s="258"/>
      <c r="J762" s="255"/>
      <c r="K762" s="255"/>
      <c r="L762" s="259"/>
      <c r="M762" s="260"/>
      <c r="N762" s="261"/>
      <c r="O762" s="261"/>
      <c r="P762" s="261"/>
      <c r="Q762" s="261"/>
      <c r="R762" s="261"/>
      <c r="S762" s="261"/>
      <c r="T762" s="262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63" t="s">
        <v>201</v>
      </c>
      <c r="AU762" s="263" t="s">
        <v>83</v>
      </c>
      <c r="AV762" s="15" t="s">
        <v>83</v>
      </c>
      <c r="AW762" s="15" t="s">
        <v>35</v>
      </c>
      <c r="AX762" s="15" t="s">
        <v>75</v>
      </c>
      <c r="AY762" s="263" t="s">
        <v>136</v>
      </c>
    </row>
    <row r="763" s="15" customFormat="1">
      <c r="A763" s="15"/>
      <c r="B763" s="254"/>
      <c r="C763" s="255"/>
      <c r="D763" s="220" t="s">
        <v>201</v>
      </c>
      <c r="E763" s="256" t="s">
        <v>19</v>
      </c>
      <c r="F763" s="257" t="s">
        <v>1626</v>
      </c>
      <c r="G763" s="255"/>
      <c r="H763" s="256" t="s">
        <v>19</v>
      </c>
      <c r="I763" s="258"/>
      <c r="J763" s="255"/>
      <c r="K763" s="255"/>
      <c r="L763" s="259"/>
      <c r="M763" s="260"/>
      <c r="N763" s="261"/>
      <c r="O763" s="261"/>
      <c r="P763" s="261"/>
      <c r="Q763" s="261"/>
      <c r="R763" s="261"/>
      <c r="S763" s="261"/>
      <c r="T763" s="262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3" t="s">
        <v>201</v>
      </c>
      <c r="AU763" s="263" t="s">
        <v>83</v>
      </c>
      <c r="AV763" s="15" t="s">
        <v>83</v>
      </c>
      <c r="AW763" s="15" t="s">
        <v>35</v>
      </c>
      <c r="AX763" s="15" t="s">
        <v>75</v>
      </c>
      <c r="AY763" s="263" t="s">
        <v>136</v>
      </c>
    </row>
    <row r="764" s="15" customFormat="1">
      <c r="A764" s="15"/>
      <c r="B764" s="254"/>
      <c r="C764" s="255"/>
      <c r="D764" s="220" t="s">
        <v>201</v>
      </c>
      <c r="E764" s="256" t="s">
        <v>19</v>
      </c>
      <c r="F764" s="257" t="s">
        <v>1627</v>
      </c>
      <c r="G764" s="255"/>
      <c r="H764" s="256" t="s">
        <v>19</v>
      </c>
      <c r="I764" s="258"/>
      <c r="J764" s="255"/>
      <c r="K764" s="255"/>
      <c r="L764" s="259"/>
      <c r="M764" s="260"/>
      <c r="N764" s="261"/>
      <c r="O764" s="261"/>
      <c r="P764" s="261"/>
      <c r="Q764" s="261"/>
      <c r="R764" s="261"/>
      <c r="S764" s="261"/>
      <c r="T764" s="262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63" t="s">
        <v>201</v>
      </c>
      <c r="AU764" s="263" t="s">
        <v>83</v>
      </c>
      <c r="AV764" s="15" t="s">
        <v>83</v>
      </c>
      <c r="AW764" s="15" t="s">
        <v>35</v>
      </c>
      <c r="AX764" s="15" t="s">
        <v>75</v>
      </c>
      <c r="AY764" s="263" t="s">
        <v>136</v>
      </c>
    </row>
    <row r="765" s="15" customFormat="1">
      <c r="A765" s="15"/>
      <c r="B765" s="254"/>
      <c r="C765" s="255"/>
      <c r="D765" s="220" t="s">
        <v>201</v>
      </c>
      <c r="E765" s="256" t="s">
        <v>19</v>
      </c>
      <c r="F765" s="257" t="s">
        <v>1628</v>
      </c>
      <c r="G765" s="255"/>
      <c r="H765" s="256" t="s">
        <v>19</v>
      </c>
      <c r="I765" s="258"/>
      <c r="J765" s="255"/>
      <c r="K765" s="255"/>
      <c r="L765" s="259"/>
      <c r="M765" s="260"/>
      <c r="N765" s="261"/>
      <c r="O765" s="261"/>
      <c r="P765" s="261"/>
      <c r="Q765" s="261"/>
      <c r="R765" s="261"/>
      <c r="S765" s="261"/>
      <c r="T765" s="262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63" t="s">
        <v>201</v>
      </c>
      <c r="AU765" s="263" t="s">
        <v>83</v>
      </c>
      <c r="AV765" s="15" t="s">
        <v>83</v>
      </c>
      <c r="AW765" s="15" t="s">
        <v>35</v>
      </c>
      <c r="AX765" s="15" t="s">
        <v>75</v>
      </c>
      <c r="AY765" s="263" t="s">
        <v>136</v>
      </c>
    </row>
    <row r="766" s="13" customFormat="1">
      <c r="A766" s="13"/>
      <c r="B766" s="232"/>
      <c r="C766" s="233"/>
      <c r="D766" s="220" t="s">
        <v>201</v>
      </c>
      <c r="E766" s="234" t="s">
        <v>19</v>
      </c>
      <c r="F766" s="235" t="s">
        <v>1629</v>
      </c>
      <c r="G766" s="233"/>
      <c r="H766" s="236">
        <v>238</v>
      </c>
      <c r="I766" s="237"/>
      <c r="J766" s="233"/>
      <c r="K766" s="233"/>
      <c r="L766" s="238"/>
      <c r="M766" s="285"/>
      <c r="N766" s="286"/>
      <c r="O766" s="286"/>
      <c r="P766" s="286"/>
      <c r="Q766" s="286"/>
      <c r="R766" s="286"/>
      <c r="S766" s="286"/>
      <c r="T766" s="287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2" t="s">
        <v>201</v>
      </c>
      <c r="AU766" s="242" t="s">
        <v>83</v>
      </c>
      <c r="AV766" s="13" t="s">
        <v>85</v>
      </c>
      <c r="AW766" s="13" t="s">
        <v>35</v>
      </c>
      <c r="AX766" s="13" t="s">
        <v>83</v>
      </c>
      <c r="AY766" s="242" t="s">
        <v>136</v>
      </c>
    </row>
    <row r="767" s="2" customFormat="1" ht="6.96" customHeight="1">
      <c r="A767" s="41"/>
      <c r="B767" s="62"/>
      <c r="C767" s="63"/>
      <c r="D767" s="63"/>
      <c r="E767" s="63"/>
      <c r="F767" s="63"/>
      <c r="G767" s="63"/>
      <c r="H767" s="63"/>
      <c r="I767" s="63"/>
      <c r="J767" s="63"/>
      <c r="K767" s="63"/>
      <c r="L767" s="47"/>
      <c r="M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</sheetData>
  <sheetProtection sheet="1" autoFilter="0" formatColumns="0" formatRows="0" objects="1" scenarios="1" spinCount="100000" saltValue="BBH3fNEyZ7Bcqx0VflGVSlmWWaHH/TcbQ2/jUv4JYau0OD7x1GlO25IfUxNqR+gh2M/+m4Ewlaln0zIKr+BsOQ==" hashValue="iC7/mhh61IhlvP7qll1FBFLpmJgcB0ZZJZIizvDrwjnGW+dFhgkDMZpXVXV67TD/3AMgvH7ZzYUa3cGXZTUMbQ==" algorithmName="SHA-512" password="CC2B"/>
  <autoFilter ref="C98:K766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4" r:id="rId1" display="https://podminky.urs.cz/item/CS_URS_2026_01/113204111"/>
    <hyperlink ref="F112" r:id="rId2" display="https://podminky.urs.cz/item/CS_URS_2026_01/121112003"/>
    <hyperlink ref="F121" r:id="rId3" display="https://podminky.urs.cz/item/CS_URS_2026_01/122211101"/>
    <hyperlink ref="F128" r:id="rId4" display="https://podminky.urs.cz/item/CS_URS_2026_01/131251100"/>
    <hyperlink ref="F133" r:id="rId5" display="https://podminky.urs.cz/item/CS_URS_2026_01/162251102"/>
    <hyperlink ref="F143" r:id="rId6" display="https://podminky.urs.cz/item/CS_URS_2026_01/162751117"/>
    <hyperlink ref="F151" r:id="rId7" display="https://podminky.urs.cz/item/CS_URS_2026_01/162751119"/>
    <hyperlink ref="F160" r:id="rId8" display="https://podminky.urs.cz/item/CS_URS_2026_01/171201231"/>
    <hyperlink ref="F169" r:id="rId9" display="https://podminky.urs.cz/item/CS_URS_2026_01/171211101"/>
    <hyperlink ref="F179" r:id="rId10" display="https://podminky.urs.cz/item/CS_URS_2026_01/174151101"/>
    <hyperlink ref="F188" r:id="rId11" display="https://podminky.urs.cz/item/CS_URS_2026_01/181951112"/>
    <hyperlink ref="F198" r:id="rId12" display="https://podminky.urs.cz/item/CS_URS_2026_01/271542211"/>
    <hyperlink ref="F203" r:id="rId13" display="https://podminky.urs.cz/item/CS_URS_2026_01/273313611"/>
    <hyperlink ref="F208" r:id="rId14" display="https://podminky.urs.cz/item/CS_URS_2026_01/273323511"/>
    <hyperlink ref="F213" r:id="rId15" display="https://podminky.urs.cz/item/CS_URS_2026_01/273351121"/>
    <hyperlink ref="F218" r:id="rId16" display="https://podminky.urs.cz/item/CS_URS_2026_01/273351122"/>
    <hyperlink ref="F223" r:id="rId17" display="https://podminky.urs.cz/item/CS_URS_2026_01/273362021"/>
    <hyperlink ref="F230" r:id="rId18" display="https://podminky.urs.cz/item/CS_URS_2026_01/274323511"/>
    <hyperlink ref="F237" r:id="rId19" display="https://podminky.urs.cz/item/CS_URS_2026_01/274351121"/>
    <hyperlink ref="F242" r:id="rId20" display="https://podminky.urs.cz/item/CS_URS_2026_01/274351122"/>
    <hyperlink ref="F247" r:id="rId21" display="https://podminky.urs.cz/item/CS_URS_2026_01/274361821"/>
    <hyperlink ref="F257" r:id="rId22" display="https://podminky.urs.cz/item/CS_URS_2026_01/310239411"/>
    <hyperlink ref="F262" r:id="rId23" display="https://podminky.urs.cz/item/CS_URS_2026_01/317941123"/>
    <hyperlink ref="F276" r:id="rId24" display="https://podminky.urs.cz/item/CS_URS_2026_01/413941133"/>
    <hyperlink ref="F290" r:id="rId25" display="https://podminky.urs.cz/item/CS_URS_2026_01/346244381"/>
    <hyperlink ref="F312" r:id="rId26" display="https://podminky.urs.cz/item/CS_URS_2026_01/413941121"/>
    <hyperlink ref="F322" r:id="rId27" display="https://podminky.urs.cz/item/CS_URS_2026_01/564851011"/>
    <hyperlink ref="F331" r:id="rId28" display="https://podminky.urs.cz/item/CS_URS_2026_01/596211110"/>
    <hyperlink ref="F344" r:id="rId29" display="https://podminky.urs.cz/item/CS_URS_2026_01/612131321"/>
    <hyperlink ref="F357" r:id="rId30" display="https://podminky.urs.cz/item/CS_URS_2026_01/612325302"/>
    <hyperlink ref="F370" r:id="rId31" display="https://podminky.urs.cz/item/CS_URS_2026_01/613142012"/>
    <hyperlink ref="F390" r:id="rId32" display="https://podminky.urs.cz/item/CS_URS_2026_01/615142012"/>
    <hyperlink ref="F404" r:id="rId33" display="https://podminky.urs.cz/item/CS_URS_2026_01/622143003"/>
    <hyperlink ref="F421" r:id="rId34" display="https://podminky.urs.cz/item/CS_URS_2026_01/632451451"/>
    <hyperlink ref="F433" r:id="rId35" display="https://podminky.urs.cz/item/CS_URS_2026_01/637211121"/>
    <hyperlink ref="F440" r:id="rId36" display="https://podminky.urs.cz/item/CS_URS_2026_01/916231213"/>
    <hyperlink ref="F451" r:id="rId37" display="https://podminky.urs.cz/item/CS_URS_2026_01/916991121"/>
    <hyperlink ref="F456" r:id="rId38" display="https://podminky.urs.cz/item/CS_URS_2026_01/935113111"/>
    <hyperlink ref="F470" r:id="rId39" display="https://podminky.urs.cz/item/CS_URS_2026_01/953334421"/>
    <hyperlink ref="F474" r:id="rId40" display="https://podminky.urs.cz/item/CS_URS_2026_01/965042121"/>
    <hyperlink ref="F481" r:id="rId41" display="https://podminky.urs.cz/item/CS_URS_2026_01/967031132"/>
    <hyperlink ref="F494" r:id="rId42" display="https://podminky.urs.cz/item/CS_URS_2026_01/967032974"/>
    <hyperlink ref="F499" r:id="rId43" display="https://podminky.urs.cz/item/CS_URS_2026_01/967032975"/>
    <hyperlink ref="F504" r:id="rId44" display="https://podminky.urs.cz/item/CS_URS_2026_01/968082015"/>
    <hyperlink ref="F509" r:id="rId45" display="https://podminky.urs.cz/item/CS_URS_2026_01/968082021"/>
    <hyperlink ref="F514" r:id="rId46" display="https://podminky.urs.cz/item/CS_URS_2026_01/971033651"/>
    <hyperlink ref="F531" r:id="rId47" display="https://podminky.urs.cz/item/CS_URS_2026_01/974031666"/>
    <hyperlink ref="F549" r:id="rId48" display="https://podminky.urs.cz/item/CS_URS_2026_01/975043121"/>
    <hyperlink ref="F554" r:id="rId49" display="https://podminky.urs.cz/item/CS_URS_2026_01/985331117"/>
    <hyperlink ref="F566" r:id="rId50" display="https://podminky.urs.cz/item/CS_URS_2026_01/997013213"/>
    <hyperlink ref="F569" r:id="rId51" display="https://podminky.urs.cz/item/CS_URS_2026_01/997013501"/>
    <hyperlink ref="F572" r:id="rId52" display="https://podminky.urs.cz/item/CS_URS_2026_01/997013509"/>
    <hyperlink ref="F576" r:id="rId53" display="https://podminky.urs.cz/item/CS_URS_2026_01/997013871"/>
    <hyperlink ref="F579" r:id="rId54" display="https://podminky.urs.cz/item/CS_URS_2026_01/997211611"/>
    <hyperlink ref="F583" r:id="rId55" display="https://podminky.urs.cz/item/CS_URS_2026_01/998011009"/>
    <hyperlink ref="F588" r:id="rId56" display="https://podminky.urs.cz/item/CS_URS_2026_01/711161212"/>
    <hyperlink ref="F593" r:id="rId57" display="https://podminky.urs.cz/item/CS_URS_2026_01/998711101"/>
    <hyperlink ref="F597" r:id="rId58" display="https://podminky.urs.cz/item/CS_URS_2026_01/715114001"/>
    <hyperlink ref="F607" r:id="rId59" display="https://podminky.urs.cz/item/CS_URS_2026_01/998715111"/>
    <hyperlink ref="F611" r:id="rId60" display="https://podminky.urs.cz/item/CS_URS_2026_01/755111223"/>
    <hyperlink ref="F616" r:id="rId61" display="https://podminky.urs.cz/item/CS_URS_2026_01/998755112"/>
    <hyperlink ref="F620" r:id="rId62" display="https://podminky.urs.cz/item/CS_URS_2026_01/764002851"/>
    <hyperlink ref="F626" r:id="rId63" display="https://podminky.urs.cz/item/CS_URS_2026_01/766660411"/>
    <hyperlink ref="F635" r:id="rId64" display="https://podminky.urs.cz/item/CS_URS_2026_01/766691812"/>
    <hyperlink ref="F640" r:id="rId65" display="https://podminky.urs.cz/item/CS_URS_2026_01/998766112"/>
    <hyperlink ref="F647" r:id="rId66" display="https://podminky.urs.cz/item/CS_URS_2026_01/776111112"/>
    <hyperlink ref="F661" r:id="rId67" display="https://podminky.urs.cz/item/CS_URS_2026_01/776111311"/>
    <hyperlink ref="F675" r:id="rId68" display="https://podminky.urs.cz/item/CS_URS_2026_01/776121321"/>
    <hyperlink ref="F689" r:id="rId69" display="https://podminky.urs.cz/item/CS_URS_2026_01/776141121"/>
    <hyperlink ref="F703" r:id="rId70" display="https://podminky.urs.cz/item/CS_URS_2026_01/776201913"/>
    <hyperlink ref="F717" r:id="rId71" display="https://podminky.urs.cz/item/CS_URS_2026_01/776211111"/>
    <hyperlink ref="F729" r:id="rId72" display="https://podminky.urs.cz/item/CS_URS_2025_01/776231111"/>
    <hyperlink ref="F745" r:id="rId73" display="https://podminky.urs.cz/item/CS_URS_2026_01/998776123"/>
    <hyperlink ref="F749" r:id="rId74" display="https://podminky.urs.cz/item/CS_URS_2026_01/787116353"/>
    <hyperlink ref="F757" r:id="rId75" display="https://podminky.urs.cz/item/CS_URS_2026_01/998787112"/>
    <hyperlink ref="F761" r:id="rId76" display="https://podminky.urs.cz/item/CS_URS_2026_01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a MŠ Okružní 1580/57, Aš - stavební úpravy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1630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29. 1. 2026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33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04883632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Jakub Vilingr</v>
      </c>
      <c r="F24" s="41"/>
      <c r="G24" s="41"/>
      <c r="H24" s="41"/>
      <c r="I24" s="135" t="s">
        <v>29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ROUND((SUM(BE80:BE221)),  2)</f>
        <v>0</v>
      </c>
      <c r="G33" s="41"/>
      <c r="H33" s="41"/>
      <c r="I33" s="151">
        <v>0.20999999999999999</v>
      </c>
      <c r="J33" s="150">
        <f>ROUND(((SUM(BE80:BE221))*I33),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ROUND((SUM(BF80:BF221)),  2)</f>
        <v>0</v>
      </c>
      <c r="G34" s="41"/>
      <c r="H34" s="41"/>
      <c r="I34" s="151">
        <v>0.12</v>
      </c>
      <c r="J34" s="150">
        <f>ROUND(((SUM(BF80:BF221))*I34),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ROUND((SUM(BG80:BG221)),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ROUND((SUM(BH80:BH221)),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ROUND((SUM(BI80:BI221)),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a MŠ Okružní 1580/57, Aš - stavební úpravy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SO-07.2 -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Aš</v>
      </c>
      <c r="G52" s="43"/>
      <c r="H52" s="43"/>
      <c r="I52" s="35" t="s">
        <v>23</v>
      </c>
      <c r="J52" s="75" t="str">
        <f>IF(J12="","",J12)</f>
        <v>29. 1. 2026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Aš</v>
      </c>
      <c r="G54" s="43"/>
      <c r="H54" s="43"/>
      <c r="I54" s="35" t="s">
        <v>32</v>
      </c>
      <c r="J54" s="39" t="str">
        <f>E21</f>
        <v>AVZ, Ing. Arch Václav Zůna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Jakub Vilingr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1631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122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ZŠ a MŠ Okružní 1580/57, Aš - stavební úpravy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114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SO-07.2 - Elektroinstalace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Aš</v>
      </c>
      <c r="G74" s="43"/>
      <c r="H74" s="43"/>
      <c r="I74" s="35" t="s">
        <v>23</v>
      </c>
      <c r="J74" s="75" t="str">
        <f>IF(J12="","",J12)</f>
        <v>29. 1. 2026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5.65" customHeight="1">
      <c r="A76" s="41"/>
      <c r="B76" s="42"/>
      <c r="C76" s="35" t="s">
        <v>25</v>
      </c>
      <c r="D76" s="43"/>
      <c r="E76" s="43"/>
      <c r="F76" s="30" t="str">
        <f>E15</f>
        <v>Město Aš</v>
      </c>
      <c r="G76" s="43"/>
      <c r="H76" s="43"/>
      <c r="I76" s="35" t="s">
        <v>32</v>
      </c>
      <c r="J76" s="39" t="str">
        <f>E21</f>
        <v>AVZ, Ing. Arch Václav Zůna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30</v>
      </c>
      <c r="D77" s="43"/>
      <c r="E77" s="43"/>
      <c r="F77" s="30" t="str">
        <f>IF(E18="","",E18)</f>
        <v>Vyplň údaj</v>
      </c>
      <c r="G77" s="43"/>
      <c r="H77" s="43"/>
      <c r="I77" s="35" t="s">
        <v>36</v>
      </c>
      <c r="J77" s="39" t="str">
        <f>E24</f>
        <v>Jakub Vilingr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123</v>
      </c>
      <c r="D79" s="183" t="s">
        <v>60</v>
      </c>
      <c r="E79" s="183" t="s">
        <v>56</v>
      </c>
      <c r="F79" s="183" t="s">
        <v>57</v>
      </c>
      <c r="G79" s="183" t="s">
        <v>124</v>
      </c>
      <c r="H79" s="183" t="s">
        <v>125</v>
      </c>
      <c r="I79" s="183" t="s">
        <v>126</v>
      </c>
      <c r="J79" s="183" t="s">
        <v>118</v>
      </c>
      <c r="K79" s="184" t="s">
        <v>127</v>
      </c>
      <c r="L79" s="185"/>
      <c r="M79" s="95" t="s">
        <v>19</v>
      </c>
      <c r="N79" s="96" t="s">
        <v>45</v>
      </c>
      <c r="O79" s="96" t="s">
        <v>128</v>
      </c>
      <c r="P79" s="96" t="s">
        <v>129</v>
      </c>
      <c r="Q79" s="96" t="s">
        <v>130</v>
      </c>
      <c r="R79" s="96" t="s">
        <v>131</v>
      </c>
      <c r="S79" s="96" t="s">
        <v>132</v>
      </c>
      <c r="T79" s="97" t="s">
        <v>133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134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74</v>
      </c>
      <c r="AU80" s="20" t="s">
        <v>119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74</v>
      </c>
      <c r="E81" s="194" t="s">
        <v>1632</v>
      </c>
      <c r="F81" s="194" t="s">
        <v>1633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SUM(P82:P221)</f>
        <v>0</v>
      </c>
      <c r="Q81" s="199"/>
      <c r="R81" s="200">
        <f>SUM(R82:R221)</f>
        <v>0</v>
      </c>
      <c r="S81" s="199"/>
      <c r="T81" s="201">
        <f>SUM(T82:T221)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85</v>
      </c>
      <c r="AT81" s="203" t="s">
        <v>74</v>
      </c>
      <c r="AU81" s="203" t="s">
        <v>75</v>
      </c>
      <c r="AY81" s="202" t="s">
        <v>136</v>
      </c>
      <c r="BK81" s="204">
        <f>SUM(BK82:BK221)</f>
        <v>0</v>
      </c>
    </row>
    <row r="82" s="2" customFormat="1" ht="37.8" customHeight="1">
      <c r="A82" s="41"/>
      <c r="B82" s="42"/>
      <c r="C82" s="207" t="s">
        <v>83</v>
      </c>
      <c r="D82" s="207" t="s">
        <v>139</v>
      </c>
      <c r="E82" s="208" t="s">
        <v>1634</v>
      </c>
      <c r="F82" s="209" t="s">
        <v>1635</v>
      </c>
      <c r="G82" s="210" t="s">
        <v>1636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46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310</v>
      </c>
      <c r="AT82" s="218" t="s">
        <v>139</v>
      </c>
      <c r="AU82" s="218" t="s">
        <v>83</v>
      </c>
      <c r="AY82" s="20" t="s">
        <v>136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83</v>
      </c>
      <c r="BK82" s="219">
        <f>ROUND(I82*H82,2)</f>
        <v>0</v>
      </c>
      <c r="BL82" s="20" t="s">
        <v>310</v>
      </c>
      <c r="BM82" s="218" t="s">
        <v>85</v>
      </c>
    </row>
    <row r="83" s="2" customFormat="1">
      <c r="A83" s="41"/>
      <c r="B83" s="42"/>
      <c r="C83" s="43"/>
      <c r="D83" s="220" t="s">
        <v>145</v>
      </c>
      <c r="E83" s="43"/>
      <c r="F83" s="221" t="s">
        <v>1635</v>
      </c>
      <c r="G83" s="43"/>
      <c r="H83" s="43"/>
      <c r="I83" s="222"/>
      <c r="J83" s="43"/>
      <c r="K83" s="43"/>
      <c r="L83" s="47"/>
      <c r="M83" s="223"/>
      <c r="N83" s="224"/>
      <c r="O83" s="87"/>
      <c r="P83" s="87"/>
      <c r="Q83" s="87"/>
      <c r="R83" s="87"/>
      <c r="S83" s="87"/>
      <c r="T83" s="88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145</v>
      </c>
      <c r="AU83" s="20" t="s">
        <v>83</v>
      </c>
    </row>
    <row r="84" s="2" customFormat="1">
      <c r="A84" s="41"/>
      <c r="B84" s="42"/>
      <c r="C84" s="43"/>
      <c r="D84" s="220" t="s">
        <v>148</v>
      </c>
      <c r="E84" s="43"/>
      <c r="F84" s="227" t="s">
        <v>1637</v>
      </c>
      <c r="G84" s="43"/>
      <c r="H84" s="43"/>
      <c r="I84" s="222"/>
      <c r="J84" s="43"/>
      <c r="K84" s="43"/>
      <c r="L84" s="47"/>
      <c r="M84" s="223"/>
      <c r="N84" s="224"/>
      <c r="O84" s="87"/>
      <c r="P84" s="87"/>
      <c r="Q84" s="87"/>
      <c r="R84" s="87"/>
      <c r="S84" s="87"/>
      <c r="T84" s="88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148</v>
      </c>
      <c r="AU84" s="20" t="s">
        <v>83</v>
      </c>
    </row>
    <row r="85" s="2" customFormat="1" ht="37.8" customHeight="1">
      <c r="A85" s="41"/>
      <c r="B85" s="42"/>
      <c r="C85" s="207" t="s">
        <v>85</v>
      </c>
      <c r="D85" s="207" t="s">
        <v>139</v>
      </c>
      <c r="E85" s="208" t="s">
        <v>1638</v>
      </c>
      <c r="F85" s="209" t="s">
        <v>1639</v>
      </c>
      <c r="G85" s="210" t="s">
        <v>1636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46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310</v>
      </c>
      <c r="AT85" s="218" t="s">
        <v>139</v>
      </c>
      <c r="AU85" s="218" t="s">
        <v>83</v>
      </c>
      <c r="AY85" s="20" t="s">
        <v>136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83</v>
      </c>
      <c r="BK85" s="219">
        <f>ROUND(I85*H85,2)</f>
        <v>0</v>
      </c>
      <c r="BL85" s="20" t="s">
        <v>310</v>
      </c>
      <c r="BM85" s="218" t="s">
        <v>163</v>
      </c>
    </row>
    <row r="86" s="2" customFormat="1">
      <c r="A86" s="41"/>
      <c r="B86" s="42"/>
      <c r="C86" s="43"/>
      <c r="D86" s="220" t="s">
        <v>145</v>
      </c>
      <c r="E86" s="43"/>
      <c r="F86" s="221" t="s">
        <v>1639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145</v>
      </c>
      <c r="AU86" s="20" t="s">
        <v>83</v>
      </c>
    </row>
    <row r="87" s="2" customFormat="1">
      <c r="A87" s="41"/>
      <c r="B87" s="42"/>
      <c r="C87" s="43"/>
      <c r="D87" s="220" t="s">
        <v>148</v>
      </c>
      <c r="E87" s="43"/>
      <c r="F87" s="227" t="s">
        <v>1637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148</v>
      </c>
      <c r="AU87" s="20" t="s">
        <v>83</v>
      </c>
    </row>
    <row r="88" s="2" customFormat="1" ht="37.8" customHeight="1">
      <c r="A88" s="41"/>
      <c r="B88" s="42"/>
      <c r="C88" s="207" t="s">
        <v>155</v>
      </c>
      <c r="D88" s="207" t="s">
        <v>139</v>
      </c>
      <c r="E88" s="208" t="s">
        <v>1640</v>
      </c>
      <c r="F88" s="209" t="s">
        <v>1641</v>
      </c>
      <c r="G88" s="210" t="s">
        <v>1636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310</v>
      </c>
      <c r="AT88" s="218" t="s">
        <v>139</v>
      </c>
      <c r="AU88" s="218" t="s">
        <v>83</v>
      </c>
      <c r="AY88" s="20" t="s">
        <v>136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310</v>
      </c>
      <c r="BM88" s="218" t="s">
        <v>233</v>
      </c>
    </row>
    <row r="89" s="2" customFormat="1">
      <c r="A89" s="41"/>
      <c r="B89" s="42"/>
      <c r="C89" s="43"/>
      <c r="D89" s="220" t="s">
        <v>145</v>
      </c>
      <c r="E89" s="43"/>
      <c r="F89" s="221" t="s">
        <v>1641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145</v>
      </c>
      <c r="AU89" s="20" t="s">
        <v>83</v>
      </c>
    </row>
    <row r="90" s="2" customFormat="1">
      <c r="A90" s="41"/>
      <c r="B90" s="42"/>
      <c r="C90" s="43"/>
      <c r="D90" s="220" t="s">
        <v>148</v>
      </c>
      <c r="E90" s="43"/>
      <c r="F90" s="227" t="s">
        <v>1637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148</v>
      </c>
      <c r="AU90" s="20" t="s">
        <v>83</v>
      </c>
    </row>
    <row r="91" s="2" customFormat="1" ht="24.15" customHeight="1">
      <c r="A91" s="41"/>
      <c r="B91" s="42"/>
      <c r="C91" s="207" t="s">
        <v>163</v>
      </c>
      <c r="D91" s="207" t="s">
        <v>139</v>
      </c>
      <c r="E91" s="208" t="s">
        <v>1642</v>
      </c>
      <c r="F91" s="209" t="s">
        <v>1643</v>
      </c>
      <c r="G91" s="210" t="s">
        <v>1636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46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310</v>
      </c>
      <c r="AT91" s="218" t="s">
        <v>139</v>
      </c>
      <c r="AU91" s="218" t="s">
        <v>83</v>
      </c>
      <c r="AY91" s="20" t="s">
        <v>136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310</v>
      </c>
      <c r="BM91" s="218" t="s">
        <v>255</v>
      </c>
    </row>
    <row r="92" s="2" customFormat="1">
      <c r="A92" s="41"/>
      <c r="B92" s="42"/>
      <c r="C92" s="43"/>
      <c r="D92" s="220" t="s">
        <v>145</v>
      </c>
      <c r="E92" s="43"/>
      <c r="F92" s="221" t="s">
        <v>1643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145</v>
      </c>
      <c r="AU92" s="20" t="s">
        <v>83</v>
      </c>
    </row>
    <row r="93" s="2" customFormat="1">
      <c r="A93" s="41"/>
      <c r="B93" s="42"/>
      <c r="C93" s="43"/>
      <c r="D93" s="220" t="s">
        <v>148</v>
      </c>
      <c r="E93" s="43"/>
      <c r="F93" s="227" t="s">
        <v>1644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148</v>
      </c>
      <c r="AU93" s="20" t="s">
        <v>83</v>
      </c>
    </row>
    <row r="94" s="2" customFormat="1" ht="24.15" customHeight="1">
      <c r="A94" s="41"/>
      <c r="B94" s="42"/>
      <c r="C94" s="207" t="s">
        <v>135</v>
      </c>
      <c r="D94" s="207" t="s">
        <v>139</v>
      </c>
      <c r="E94" s="208" t="s">
        <v>1645</v>
      </c>
      <c r="F94" s="209" t="s">
        <v>1646</v>
      </c>
      <c r="G94" s="210" t="s">
        <v>1636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310</v>
      </c>
      <c r="AT94" s="218" t="s">
        <v>139</v>
      </c>
      <c r="AU94" s="218" t="s">
        <v>83</v>
      </c>
      <c r="AY94" s="20" t="s">
        <v>136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310</v>
      </c>
      <c r="BM94" s="218" t="s">
        <v>268</v>
      </c>
    </row>
    <row r="95" s="2" customFormat="1">
      <c r="A95" s="41"/>
      <c r="B95" s="42"/>
      <c r="C95" s="43"/>
      <c r="D95" s="220" t="s">
        <v>145</v>
      </c>
      <c r="E95" s="43"/>
      <c r="F95" s="221" t="s">
        <v>1646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145</v>
      </c>
      <c r="AU95" s="20" t="s">
        <v>83</v>
      </c>
    </row>
    <row r="96" s="2" customFormat="1">
      <c r="A96" s="41"/>
      <c r="B96" s="42"/>
      <c r="C96" s="43"/>
      <c r="D96" s="220" t="s">
        <v>148</v>
      </c>
      <c r="E96" s="43"/>
      <c r="F96" s="227" t="s">
        <v>1647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148</v>
      </c>
      <c r="AU96" s="20" t="s">
        <v>83</v>
      </c>
    </row>
    <row r="97" s="2" customFormat="1" ht="24.15" customHeight="1">
      <c r="A97" s="41"/>
      <c r="B97" s="42"/>
      <c r="C97" s="207" t="s">
        <v>233</v>
      </c>
      <c r="D97" s="207" t="s">
        <v>139</v>
      </c>
      <c r="E97" s="208" t="s">
        <v>1648</v>
      </c>
      <c r="F97" s="209" t="s">
        <v>1649</v>
      </c>
      <c r="G97" s="210" t="s">
        <v>1636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310</v>
      </c>
      <c r="AT97" s="218" t="s">
        <v>139</v>
      </c>
      <c r="AU97" s="218" t="s">
        <v>83</v>
      </c>
      <c r="AY97" s="20" t="s">
        <v>136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310</v>
      </c>
      <c r="BM97" s="218" t="s">
        <v>8</v>
      </c>
    </row>
    <row r="98" s="2" customFormat="1">
      <c r="A98" s="41"/>
      <c r="B98" s="42"/>
      <c r="C98" s="43"/>
      <c r="D98" s="220" t="s">
        <v>145</v>
      </c>
      <c r="E98" s="43"/>
      <c r="F98" s="221" t="s">
        <v>1649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145</v>
      </c>
      <c r="AU98" s="20" t="s">
        <v>83</v>
      </c>
    </row>
    <row r="99" s="2" customFormat="1">
      <c r="A99" s="41"/>
      <c r="B99" s="42"/>
      <c r="C99" s="43"/>
      <c r="D99" s="220" t="s">
        <v>148</v>
      </c>
      <c r="E99" s="43"/>
      <c r="F99" s="227" t="s">
        <v>1647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148</v>
      </c>
      <c r="AU99" s="20" t="s">
        <v>83</v>
      </c>
    </row>
    <row r="100" s="2" customFormat="1" ht="55.5" customHeight="1">
      <c r="A100" s="41"/>
      <c r="B100" s="42"/>
      <c r="C100" s="207" t="s">
        <v>246</v>
      </c>
      <c r="D100" s="207" t="s">
        <v>139</v>
      </c>
      <c r="E100" s="208" t="s">
        <v>1650</v>
      </c>
      <c r="F100" s="209" t="s">
        <v>1651</v>
      </c>
      <c r="G100" s="210" t="s">
        <v>1636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310</v>
      </c>
      <c r="AT100" s="218" t="s">
        <v>139</v>
      </c>
      <c r="AU100" s="218" t="s">
        <v>83</v>
      </c>
      <c r="AY100" s="20" t="s">
        <v>136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310</v>
      </c>
      <c r="BM100" s="218" t="s">
        <v>295</v>
      </c>
    </row>
    <row r="101" s="2" customFormat="1">
      <c r="A101" s="41"/>
      <c r="B101" s="42"/>
      <c r="C101" s="43"/>
      <c r="D101" s="220" t="s">
        <v>145</v>
      </c>
      <c r="E101" s="43"/>
      <c r="F101" s="221" t="s">
        <v>1651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145</v>
      </c>
      <c r="AU101" s="20" t="s">
        <v>83</v>
      </c>
    </row>
    <row r="102" s="2" customFormat="1" ht="62.7" customHeight="1">
      <c r="A102" s="41"/>
      <c r="B102" s="42"/>
      <c r="C102" s="207" t="s">
        <v>255</v>
      </c>
      <c r="D102" s="207" t="s">
        <v>139</v>
      </c>
      <c r="E102" s="208" t="s">
        <v>1652</v>
      </c>
      <c r="F102" s="209" t="s">
        <v>1653</v>
      </c>
      <c r="G102" s="210" t="s">
        <v>1636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310</v>
      </c>
      <c r="AT102" s="218" t="s">
        <v>139</v>
      </c>
      <c r="AU102" s="218" t="s">
        <v>83</v>
      </c>
      <c r="AY102" s="20" t="s">
        <v>136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310</v>
      </c>
      <c r="BM102" s="218" t="s">
        <v>310</v>
      </c>
    </row>
    <row r="103" s="2" customFormat="1">
      <c r="A103" s="41"/>
      <c r="B103" s="42"/>
      <c r="C103" s="43"/>
      <c r="D103" s="220" t="s">
        <v>145</v>
      </c>
      <c r="E103" s="43"/>
      <c r="F103" s="221" t="s">
        <v>1653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145</v>
      </c>
      <c r="AU103" s="20" t="s">
        <v>83</v>
      </c>
    </row>
    <row r="104" s="2" customFormat="1" ht="55.5" customHeight="1">
      <c r="A104" s="41"/>
      <c r="B104" s="42"/>
      <c r="C104" s="207" t="s">
        <v>262</v>
      </c>
      <c r="D104" s="207" t="s">
        <v>139</v>
      </c>
      <c r="E104" s="208" t="s">
        <v>1654</v>
      </c>
      <c r="F104" s="209" t="s">
        <v>1655</v>
      </c>
      <c r="G104" s="210" t="s">
        <v>1636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310</v>
      </c>
      <c r="AT104" s="218" t="s">
        <v>139</v>
      </c>
      <c r="AU104" s="218" t="s">
        <v>83</v>
      </c>
      <c r="AY104" s="20" t="s">
        <v>136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310</v>
      </c>
      <c r="BM104" s="218" t="s">
        <v>323</v>
      </c>
    </row>
    <row r="105" s="2" customFormat="1">
      <c r="A105" s="41"/>
      <c r="B105" s="42"/>
      <c r="C105" s="43"/>
      <c r="D105" s="220" t="s">
        <v>145</v>
      </c>
      <c r="E105" s="43"/>
      <c r="F105" s="221" t="s">
        <v>1655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145</v>
      </c>
      <c r="AU105" s="20" t="s">
        <v>83</v>
      </c>
    </row>
    <row r="106" s="2" customFormat="1" ht="55.5" customHeight="1">
      <c r="A106" s="41"/>
      <c r="B106" s="42"/>
      <c r="C106" s="207" t="s">
        <v>268</v>
      </c>
      <c r="D106" s="207" t="s">
        <v>139</v>
      </c>
      <c r="E106" s="208" t="s">
        <v>1656</v>
      </c>
      <c r="F106" s="209" t="s">
        <v>1657</v>
      </c>
      <c r="G106" s="210" t="s">
        <v>1636</v>
      </c>
      <c r="H106" s="211">
        <v>1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310</v>
      </c>
      <c r="AT106" s="218" t="s">
        <v>139</v>
      </c>
      <c r="AU106" s="218" t="s">
        <v>83</v>
      </c>
      <c r="AY106" s="20" t="s">
        <v>136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310</v>
      </c>
      <c r="BM106" s="218" t="s">
        <v>338</v>
      </c>
    </row>
    <row r="107" s="2" customFormat="1">
      <c r="A107" s="41"/>
      <c r="B107" s="42"/>
      <c r="C107" s="43"/>
      <c r="D107" s="220" t="s">
        <v>145</v>
      </c>
      <c r="E107" s="43"/>
      <c r="F107" s="221" t="s">
        <v>1657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145</v>
      </c>
      <c r="AU107" s="20" t="s">
        <v>83</v>
      </c>
    </row>
    <row r="108" s="2" customFormat="1" ht="55.5" customHeight="1">
      <c r="A108" s="41"/>
      <c r="B108" s="42"/>
      <c r="C108" s="207" t="s">
        <v>275</v>
      </c>
      <c r="D108" s="207" t="s">
        <v>139</v>
      </c>
      <c r="E108" s="208" t="s">
        <v>1658</v>
      </c>
      <c r="F108" s="209" t="s">
        <v>1659</v>
      </c>
      <c r="G108" s="210" t="s">
        <v>1636</v>
      </c>
      <c r="H108" s="211">
        <v>1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310</v>
      </c>
      <c r="AT108" s="218" t="s">
        <v>139</v>
      </c>
      <c r="AU108" s="218" t="s">
        <v>83</v>
      </c>
      <c r="AY108" s="20" t="s">
        <v>136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310</v>
      </c>
      <c r="BM108" s="218" t="s">
        <v>350</v>
      </c>
    </row>
    <row r="109" s="2" customFormat="1">
      <c r="A109" s="41"/>
      <c r="B109" s="42"/>
      <c r="C109" s="43"/>
      <c r="D109" s="220" t="s">
        <v>145</v>
      </c>
      <c r="E109" s="43"/>
      <c r="F109" s="221" t="s">
        <v>1659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145</v>
      </c>
      <c r="AU109" s="20" t="s">
        <v>83</v>
      </c>
    </row>
    <row r="110" s="2" customFormat="1" ht="55.5" customHeight="1">
      <c r="A110" s="41"/>
      <c r="B110" s="42"/>
      <c r="C110" s="207" t="s">
        <v>8</v>
      </c>
      <c r="D110" s="207" t="s">
        <v>139</v>
      </c>
      <c r="E110" s="208" t="s">
        <v>1660</v>
      </c>
      <c r="F110" s="209" t="s">
        <v>1661</v>
      </c>
      <c r="G110" s="210" t="s">
        <v>1636</v>
      </c>
      <c r="H110" s="211">
        <v>1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310</v>
      </c>
      <c r="AT110" s="218" t="s">
        <v>139</v>
      </c>
      <c r="AU110" s="218" t="s">
        <v>83</v>
      </c>
      <c r="AY110" s="20" t="s">
        <v>136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310</v>
      </c>
      <c r="BM110" s="218" t="s">
        <v>368</v>
      </c>
    </row>
    <row r="111" s="2" customFormat="1">
      <c r="A111" s="41"/>
      <c r="B111" s="42"/>
      <c r="C111" s="43"/>
      <c r="D111" s="220" t="s">
        <v>145</v>
      </c>
      <c r="E111" s="43"/>
      <c r="F111" s="221" t="s">
        <v>1661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145</v>
      </c>
      <c r="AU111" s="20" t="s">
        <v>83</v>
      </c>
    </row>
    <row r="112" s="2" customFormat="1" ht="24.15" customHeight="1">
      <c r="A112" s="41"/>
      <c r="B112" s="42"/>
      <c r="C112" s="207" t="s">
        <v>288</v>
      </c>
      <c r="D112" s="207" t="s">
        <v>139</v>
      </c>
      <c r="E112" s="208" t="s">
        <v>1662</v>
      </c>
      <c r="F112" s="209" t="s">
        <v>1663</v>
      </c>
      <c r="G112" s="210" t="s">
        <v>305</v>
      </c>
      <c r="H112" s="211">
        <v>74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310</v>
      </c>
      <c r="AT112" s="218" t="s">
        <v>139</v>
      </c>
      <c r="AU112" s="218" t="s">
        <v>83</v>
      </c>
      <c r="AY112" s="20" t="s">
        <v>136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310</v>
      </c>
      <c r="BM112" s="218" t="s">
        <v>380</v>
      </c>
    </row>
    <row r="113" s="2" customFormat="1">
      <c r="A113" s="41"/>
      <c r="B113" s="42"/>
      <c r="C113" s="43"/>
      <c r="D113" s="220" t="s">
        <v>145</v>
      </c>
      <c r="E113" s="43"/>
      <c r="F113" s="221" t="s">
        <v>1663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145</v>
      </c>
      <c r="AU113" s="20" t="s">
        <v>83</v>
      </c>
    </row>
    <row r="114" s="2" customFormat="1" ht="24.15" customHeight="1">
      <c r="A114" s="41"/>
      <c r="B114" s="42"/>
      <c r="C114" s="207" t="s">
        <v>295</v>
      </c>
      <c r="D114" s="207" t="s">
        <v>139</v>
      </c>
      <c r="E114" s="208" t="s">
        <v>1664</v>
      </c>
      <c r="F114" s="209" t="s">
        <v>1665</v>
      </c>
      <c r="G114" s="210" t="s">
        <v>305</v>
      </c>
      <c r="H114" s="211">
        <v>30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310</v>
      </c>
      <c r="AT114" s="218" t="s">
        <v>139</v>
      </c>
      <c r="AU114" s="218" t="s">
        <v>83</v>
      </c>
      <c r="AY114" s="20" t="s">
        <v>136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310</v>
      </c>
      <c r="BM114" s="218" t="s">
        <v>394</v>
      </c>
    </row>
    <row r="115" s="2" customFormat="1">
      <c r="A115" s="41"/>
      <c r="B115" s="42"/>
      <c r="C115" s="43"/>
      <c r="D115" s="220" t="s">
        <v>145</v>
      </c>
      <c r="E115" s="43"/>
      <c r="F115" s="221" t="s">
        <v>1665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145</v>
      </c>
      <c r="AU115" s="20" t="s">
        <v>83</v>
      </c>
    </row>
    <row r="116" s="2" customFormat="1" ht="24.15" customHeight="1">
      <c r="A116" s="41"/>
      <c r="B116" s="42"/>
      <c r="C116" s="207" t="s">
        <v>302</v>
      </c>
      <c r="D116" s="207" t="s">
        <v>139</v>
      </c>
      <c r="E116" s="208" t="s">
        <v>1666</v>
      </c>
      <c r="F116" s="209" t="s">
        <v>1667</v>
      </c>
      <c r="G116" s="210" t="s">
        <v>305</v>
      </c>
      <c r="H116" s="211">
        <v>1862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46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310</v>
      </c>
      <c r="AT116" s="218" t="s">
        <v>139</v>
      </c>
      <c r="AU116" s="218" t="s">
        <v>83</v>
      </c>
      <c r="AY116" s="20" t="s">
        <v>136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310</v>
      </c>
      <c r="BM116" s="218" t="s">
        <v>406</v>
      </c>
    </row>
    <row r="117" s="2" customFormat="1">
      <c r="A117" s="41"/>
      <c r="B117" s="42"/>
      <c r="C117" s="43"/>
      <c r="D117" s="220" t="s">
        <v>145</v>
      </c>
      <c r="E117" s="43"/>
      <c r="F117" s="221" t="s">
        <v>1667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145</v>
      </c>
      <c r="AU117" s="20" t="s">
        <v>83</v>
      </c>
    </row>
    <row r="118" s="2" customFormat="1" ht="24.15" customHeight="1">
      <c r="A118" s="41"/>
      <c r="B118" s="42"/>
      <c r="C118" s="207" t="s">
        <v>310</v>
      </c>
      <c r="D118" s="207" t="s">
        <v>139</v>
      </c>
      <c r="E118" s="208" t="s">
        <v>1668</v>
      </c>
      <c r="F118" s="209" t="s">
        <v>1669</v>
      </c>
      <c r="G118" s="210" t="s">
        <v>305</v>
      </c>
      <c r="H118" s="211">
        <v>530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46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310</v>
      </c>
      <c r="AT118" s="218" t="s">
        <v>139</v>
      </c>
      <c r="AU118" s="218" t="s">
        <v>83</v>
      </c>
      <c r="AY118" s="20" t="s">
        <v>136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310</v>
      </c>
      <c r="BM118" s="218" t="s">
        <v>409</v>
      </c>
    </row>
    <row r="119" s="2" customFormat="1">
      <c r="A119" s="41"/>
      <c r="B119" s="42"/>
      <c r="C119" s="43"/>
      <c r="D119" s="220" t="s">
        <v>145</v>
      </c>
      <c r="E119" s="43"/>
      <c r="F119" s="221" t="s">
        <v>1669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145</v>
      </c>
      <c r="AU119" s="20" t="s">
        <v>83</v>
      </c>
    </row>
    <row r="120" s="2" customFormat="1" ht="24.15" customHeight="1">
      <c r="A120" s="41"/>
      <c r="B120" s="42"/>
      <c r="C120" s="207" t="s">
        <v>316</v>
      </c>
      <c r="D120" s="207" t="s">
        <v>139</v>
      </c>
      <c r="E120" s="208" t="s">
        <v>1670</v>
      </c>
      <c r="F120" s="209" t="s">
        <v>1671</v>
      </c>
      <c r="G120" s="210" t="s">
        <v>305</v>
      </c>
      <c r="H120" s="211">
        <v>303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46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310</v>
      </c>
      <c r="AT120" s="218" t="s">
        <v>139</v>
      </c>
      <c r="AU120" s="218" t="s">
        <v>83</v>
      </c>
      <c r="AY120" s="20" t="s">
        <v>136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310</v>
      </c>
      <c r="BM120" s="218" t="s">
        <v>435</v>
      </c>
    </row>
    <row r="121" s="2" customFormat="1">
      <c r="A121" s="41"/>
      <c r="B121" s="42"/>
      <c r="C121" s="43"/>
      <c r="D121" s="220" t="s">
        <v>145</v>
      </c>
      <c r="E121" s="43"/>
      <c r="F121" s="221" t="s">
        <v>1671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145</v>
      </c>
      <c r="AU121" s="20" t="s">
        <v>83</v>
      </c>
    </row>
    <row r="122" s="2" customFormat="1" ht="24.15" customHeight="1">
      <c r="A122" s="41"/>
      <c r="B122" s="42"/>
      <c r="C122" s="207" t="s">
        <v>323</v>
      </c>
      <c r="D122" s="207" t="s">
        <v>139</v>
      </c>
      <c r="E122" s="208" t="s">
        <v>1672</v>
      </c>
      <c r="F122" s="209" t="s">
        <v>1673</v>
      </c>
      <c r="G122" s="210" t="s">
        <v>305</v>
      </c>
      <c r="H122" s="211">
        <v>42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310</v>
      </c>
      <c r="AT122" s="218" t="s">
        <v>139</v>
      </c>
      <c r="AU122" s="218" t="s">
        <v>83</v>
      </c>
      <c r="AY122" s="20" t="s">
        <v>136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310</v>
      </c>
      <c r="BM122" s="218" t="s">
        <v>447</v>
      </c>
    </row>
    <row r="123" s="2" customFormat="1">
      <c r="A123" s="41"/>
      <c r="B123" s="42"/>
      <c r="C123" s="43"/>
      <c r="D123" s="220" t="s">
        <v>145</v>
      </c>
      <c r="E123" s="43"/>
      <c r="F123" s="221" t="s">
        <v>1673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145</v>
      </c>
      <c r="AU123" s="20" t="s">
        <v>83</v>
      </c>
    </row>
    <row r="124" s="2" customFormat="1" ht="24.15" customHeight="1">
      <c r="A124" s="41"/>
      <c r="B124" s="42"/>
      <c r="C124" s="207" t="s">
        <v>332</v>
      </c>
      <c r="D124" s="207" t="s">
        <v>139</v>
      </c>
      <c r="E124" s="208" t="s">
        <v>1674</v>
      </c>
      <c r="F124" s="209" t="s">
        <v>1675</v>
      </c>
      <c r="G124" s="210" t="s">
        <v>305</v>
      </c>
      <c r="H124" s="211">
        <v>244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46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310</v>
      </c>
      <c r="AT124" s="218" t="s">
        <v>139</v>
      </c>
      <c r="AU124" s="218" t="s">
        <v>83</v>
      </c>
      <c r="AY124" s="20" t="s">
        <v>136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310</v>
      </c>
      <c r="BM124" s="218" t="s">
        <v>460</v>
      </c>
    </row>
    <row r="125" s="2" customFormat="1">
      <c r="A125" s="41"/>
      <c r="B125" s="42"/>
      <c r="C125" s="43"/>
      <c r="D125" s="220" t="s">
        <v>145</v>
      </c>
      <c r="E125" s="43"/>
      <c r="F125" s="221" t="s">
        <v>1675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145</v>
      </c>
      <c r="AU125" s="20" t="s">
        <v>83</v>
      </c>
    </row>
    <row r="126" s="2" customFormat="1" ht="24.15" customHeight="1">
      <c r="A126" s="41"/>
      <c r="B126" s="42"/>
      <c r="C126" s="207" t="s">
        <v>338</v>
      </c>
      <c r="D126" s="207" t="s">
        <v>139</v>
      </c>
      <c r="E126" s="208" t="s">
        <v>1676</v>
      </c>
      <c r="F126" s="209" t="s">
        <v>1677</v>
      </c>
      <c r="G126" s="210" t="s">
        <v>305</v>
      </c>
      <c r="H126" s="211">
        <v>3239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310</v>
      </c>
      <c r="AT126" s="218" t="s">
        <v>139</v>
      </c>
      <c r="AU126" s="218" t="s">
        <v>83</v>
      </c>
      <c r="AY126" s="20" t="s">
        <v>136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310</v>
      </c>
      <c r="BM126" s="218" t="s">
        <v>472</v>
      </c>
    </row>
    <row r="127" s="2" customFormat="1">
      <c r="A127" s="41"/>
      <c r="B127" s="42"/>
      <c r="C127" s="43"/>
      <c r="D127" s="220" t="s">
        <v>145</v>
      </c>
      <c r="E127" s="43"/>
      <c r="F127" s="221" t="s">
        <v>1677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83</v>
      </c>
    </row>
    <row r="128" s="2" customFormat="1" ht="37.8" customHeight="1">
      <c r="A128" s="41"/>
      <c r="B128" s="42"/>
      <c r="C128" s="207" t="s">
        <v>7</v>
      </c>
      <c r="D128" s="207" t="s">
        <v>139</v>
      </c>
      <c r="E128" s="208" t="s">
        <v>1678</v>
      </c>
      <c r="F128" s="209" t="s">
        <v>1679</v>
      </c>
      <c r="G128" s="210" t="s">
        <v>754</v>
      </c>
      <c r="H128" s="211">
        <v>68</v>
      </c>
      <c r="I128" s="212"/>
      <c r="J128" s="213">
        <f>ROUND(I128*H128,2)</f>
        <v>0</v>
      </c>
      <c r="K128" s="209" t="s">
        <v>19</v>
      </c>
      <c r="L128" s="47"/>
      <c r="M128" s="214" t="s">
        <v>19</v>
      </c>
      <c r="N128" s="215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310</v>
      </c>
      <c r="AT128" s="218" t="s">
        <v>139</v>
      </c>
      <c r="AU128" s="218" t="s">
        <v>83</v>
      </c>
      <c r="AY128" s="20" t="s">
        <v>136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310</v>
      </c>
      <c r="BM128" s="218" t="s">
        <v>487</v>
      </c>
    </row>
    <row r="129" s="2" customFormat="1">
      <c r="A129" s="41"/>
      <c r="B129" s="42"/>
      <c r="C129" s="43"/>
      <c r="D129" s="220" t="s">
        <v>145</v>
      </c>
      <c r="E129" s="43"/>
      <c r="F129" s="221" t="s">
        <v>1679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145</v>
      </c>
      <c r="AU129" s="20" t="s">
        <v>83</v>
      </c>
    </row>
    <row r="130" s="2" customFormat="1" ht="37.8" customHeight="1">
      <c r="A130" s="41"/>
      <c r="B130" s="42"/>
      <c r="C130" s="207" t="s">
        <v>350</v>
      </c>
      <c r="D130" s="207" t="s">
        <v>139</v>
      </c>
      <c r="E130" s="208" t="s">
        <v>1680</v>
      </c>
      <c r="F130" s="209" t="s">
        <v>1681</v>
      </c>
      <c r="G130" s="210" t="s">
        <v>754</v>
      </c>
      <c r="H130" s="211">
        <v>8</v>
      </c>
      <c r="I130" s="212"/>
      <c r="J130" s="213">
        <f>ROUND(I130*H130,2)</f>
        <v>0</v>
      </c>
      <c r="K130" s="209" t="s">
        <v>19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310</v>
      </c>
      <c r="AT130" s="218" t="s">
        <v>139</v>
      </c>
      <c r="AU130" s="218" t="s">
        <v>83</v>
      </c>
      <c r="AY130" s="20" t="s">
        <v>136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310</v>
      </c>
      <c r="BM130" s="218" t="s">
        <v>501</v>
      </c>
    </row>
    <row r="131" s="2" customFormat="1">
      <c r="A131" s="41"/>
      <c r="B131" s="42"/>
      <c r="C131" s="43"/>
      <c r="D131" s="220" t="s">
        <v>145</v>
      </c>
      <c r="E131" s="43"/>
      <c r="F131" s="221" t="s">
        <v>1681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145</v>
      </c>
      <c r="AU131" s="20" t="s">
        <v>83</v>
      </c>
    </row>
    <row r="132" s="2" customFormat="1" ht="24.15" customHeight="1">
      <c r="A132" s="41"/>
      <c r="B132" s="42"/>
      <c r="C132" s="207" t="s">
        <v>358</v>
      </c>
      <c r="D132" s="207" t="s">
        <v>139</v>
      </c>
      <c r="E132" s="208" t="s">
        <v>1682</v>
      </c>
      <c r="F132" s="209" t="s">
        <v>1683</v>
      </c>
      <c r="G132" s="210" t="s">
        <v>754</v>
      </c>
      <c r="H132" s="211">
        <v>1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310</v>
      </c>
      <c r="AT132" s="218" t="s">
        <v>139</v>
      </c>
      <c r="AU132" s="218" t="s">
        <v>83</v>
      </c>
      <c r="AY132" s="20" t="s">
        <v>136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310</v>
      </c>
      <c r="BM132" s="218" t="s">
        <v>514</v>
      </c>
    </row>
    <row r="133" s="2" customFormat="1">
      <c r="A133" s="41"/>
      <c r="B133" s="42"/>
      <c r="C133" s="43"/>
      <c r="D133" s="220" t="s">
        <v>145</v>
      </c>
      <c r="E133" s="43"/>
      <c r="F133" s="221" t="s">
        <v>1683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145</v>
      </c>
      <c r="AU133" s="20" t="s">
        <v>83</v>
      </c>
    </row>
    <row r="134" s="2" customFormat="1" ht="24.15" customHeight="1">
      <c r="A134" s="41"/>
      <c r="B134" s="42"/>
      <c r="C134" s="207" t="s">
        <v>368</v>
      </c>
      <c r="D134" s="207" t="s">
        <v>139</v>
      </c>
      <c r="E134" s="208" t="s">
        <v>1684</v>
      </c>
      <c r="F134" s="209" t="s">
        <v>1685</v>
      </c>
      <c r="G134" s="210" t="s">
        <v>754</v>
      </c>
      <c r="H134" s="211">
        <v>15</v>
      </c>
      <c r="I134" s="212"/>
      <c r="J134" s="213">
        <f>ROUND(I134*H134,2)</f>
        <v>0</v>
      </c>
      <c r="K134" s="209" t="s">
        <v>19</v>
      </c>
      <c r="L134" s="47"/>
      <c r="M134" s="214" t="s">
        <v>19</v>
      </c>
      <c r="N134" s="215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310</v>
      </c>
      <c r="AT134" s="218" t="s">
        <v>139</v>
      </c>
      <c r="AU134" s="218" t="s">
        <v>83</v>
      </c>
      <c r="AY134" s="20" t="s">
        <v>136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310</v>
      </c>
      <c r="BM134" s="218" t="s">
        <v>524</v>
      </c>
    </row>
    <row r="135" s="2" customFormat="1">
      <c r="A135" s="41"/>
      <c r="B135" s="42"/>
      <c r="C135" s="43"/>
      <c r="D135" s="220" t="s">
        <v>145</v>
      </c>
      <c r="E135" s="43"/>
      <c r="F135" s="221" t="s">
        <v>1685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145</v>
      </c>
      <c r="AU135" s="20" t="s">
        <v>83</v>
      </c>
    </row>
    <row r="136" s="2" customFormat="1" ht="24.15" customHeight="1">
      <c r="A136" s="41"/>
      <c r="B136" s="42"/>
      <c r="C136" s="207" t="s">
        <v>374</v>
      </c>
      <c r="D136" s="207" t="s">
        <v>139</v>
      </c>
      <c r="E136" s="208" t="s">
        <v>1686</v>
      </c>
      <c r="F136" s="209" t="s">
        <v>1687</v>
      </c>
      <c r="G136" s="210" t="s">
        <v>754</v>
      </c>
      <c r="H136" s="211">
        <v>1</v>
      </c>
      <c r="I136" s="212"/>
      <c r="J136" s="213">
        <f>ROUND(I136*H136,2)</f>
        <v>0</v>
      </c>
      <c r="K136" s="209" t="s">
        <v>19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310</v>
      </c>
      <c r="AT136" s="218" t="s">
        <v>139</v>
      </c>
      <c r="AU136" s="218" t="s">
        <v>83</v>
      </c>
      <c r="AY136" s="20" t="s">
        <v>136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310</v>
      </c>
      <c r="BM136" s="218" t="s">
        <v>538</v>
      </c>
    </row>
    <row r="137" s="2" customFormat="1">
      <c r="A137" s="41"/>
      <c r="B137" s="42"/>
      <c r="C137" s="43"/>
      <c r="D137" s="220" t="s">
        <v>145</v>
      </c>
      <c r="E137" s="43"/>
      <c r="F137" s="221" t="s">
        <v>1687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145</v>
      </c>
      <c r="AU137" s="20" t="s">
        <v>83</v>
      </c>
    </row>
    <row r="138" s="2" customFormat="1" ht="24.15" customHeight="1">
      <c r="A138" s="41"/>
      <c r="B138" s="42"/>
      <c r="C138" s="207" t="s">
        <v>380</v>
      </c>
      <c r="D138" s="207" t="s">
        <v>139</v>
      </c>
      <c r="E138" s="208" t="s">
        <v>1688</v>
      </c>
      <c r="F138" s="209" t="s">
        <v>1689</v>
      </c>
      <c r="G138" s="210" t="s">
        <v>754</v>
      </c>
      <c r="H138" s="211">
        <v>3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310</v>
      </c>
      <c r="AT138" s="218" t="s">
        <v>139</v>
      </c>
      <c r="AU138" s="218" t="s">
        <v>83</v>
      </c>
      <c r="AY138" s="20" t="s">
        <v>136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310</v>
      </c>
      <c r="BM138" s="218" t="s">
        <v>546</v>
      </c>
    </row>
    <row r="139" s="2" customFormat="1">
      <c r="A139" s="41"/>
      <c r="B139" s="42"/>
      <c r="C139" s="43"/>
      <c r="D139" s="220" t="s">
        <v>145</v>
      </c>
      <c r="E139" s="43"/>
      <c r="F139" s="221" t="s">
        <v>1689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145</v>
      </c>
      <c r="AU139" s="20" t="s">
        <v>83</v>
      </c>
    </row>
    <row r="140" s="2" customFormat="1" ht="24.15" customHeight="1">
      <c r="A140" s="41"/>
      <c r="B140" s="42"/>
      <c r="C140" s="207" t="s">
        <v>388</v>
      </c>
      <c r="D140" s="207" t="s">
        <v>139</v>
      </c>
      <c r="E140" s="208" t="s">
        <v>1690</v>
      </c>
      <c r="F140" s="209" t="s">
        <v>1691</v>
      </c>
      <c r="G140" s="210" t="s">
        <v>754</v>
      </c>
      <c r="H140" s="211">
        <v>5</v>
      </c>
      <c r="I140" s="212"/>
      <c r="J140" s="213">
        <f>ROUND(I140*H140,2)</f>
        <v>0</v>
      </c>
      <c r="K140" s="209" t="s">
        <v>19</v>
      </c>
      <c r="L140" s="47"/>
      <c r="M140" s="214" t="s">
        <v>19</v>
      </c>
      <c r="N140" s="215" t="s">
        <v>46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310</v>
      </c>
      <c r="AT140" s="218" t="s">
        <v>139</v>
      </c>
      <c r="AU140" s="218" t="s">
        <v>83</v>
      </c>
      <c r="AY140" s="20" t="s">
        <v>136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310</v>
      </c>
      <c r="BM140" s="218" t="s">
        <v>561</v>
      </c>
    </row>
    <row r="141" s="2" customFormat="1">
      <c r="A141" s="41"/>
      <c r="B141" s="42"/>
      <c r="C141" s="43"/>
      <c r="D141" s="220" t="s">
        <v>145</v>
      </c>
      <c r="E141" s="43"/>
      <c r="F141" s="221" t="s">
        <v>1691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145</v>
      </c>
      <c r="AU141" s="20" t="s">
        <v>83</v>
      </c>
    </row>
    <row r="142" s="2" customFormat="1" ht="16.5" customHeight="1">
      <c r="A142" s="41"/>
      <c r="B142" s="42"/>
      <c r="C142" s="207" t="s">
        <v>394</v>
      </c>
      <c r="D142" s="207" t="s">
        <v>139</v>
      </c>
      <c r="E142" s="208" t="s">
        <v>1692</v>
      </c>
      <c r="F142" s="209" t="s">
        <v>1693</v>
      </c>
      <c r="G142" s="210" t="s">
        <v>754</v>
      </c>
      <c r="H142" s="211">
        <v>1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46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310</v>
      </c>
      <c r="AT142" s="218" t="s">
        <v>139</v>
      </c>
      <c r="AU142" s="218" t="s">
        <v>83</v>
      </c>
      <c r="AY142" s="20" t="s">
        <v>136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310</v>
      </c>
      <c r="BM142" s="218" t="s">
        <v>577</v>
      </c>
    </row>
    <row r="143" s="2" customFormat="1">
      <c r="A143" s="41"/>
      <c r="B143" s="42"/>
      <c r="C143" s="43"/>
      <c r="D143" s="220" t="s">
        <v>145</v>
      </c>
      <c r="E143" s="43"/>
      <c r="F143" s="221" t="s">
        <v>1693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145</v>
      </c>
      <c r="AU143" s="20" t="s">
        <v>83</v>
      </c>
    </row>
    <row r="144" s="2" customFormat="1" ht="16.5" customHeight="1">
      <c r="A144" s="41"/>
      <c r="B144" s="42"/>
      <c r="C144" s="207" t="s">
        <v>400</v>
      </c>
      <c r="D144" s="207" t="s">
        <v>139</v>
      </c>
      <c r="E144" s="208" t="s">
        <v>1694</v>
      </c>
      <c r="F144" s="209" t="s">
        <v>1695</v>
      </c>
      <c r="G144" s="210" t="s">
        <v>754</v>
      </c>
      <c r="H144" s="211">
        <v>100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310</v>
      </c>
      <c r="AT144" s="218" t="s">
        <v>139</v>
      </c>
      <c r="AU144" s="218" t="s">
        <v>83</v>
      </c>
      <c r="AY144" s="20" t="s">
        <v>136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310</v>
      </c>
      <c r="BM144" s="218" t="s">
        <v>592</v>
      </c>
    </row>
    <row r="145" s="2" customFormat="1">
      <c r="A145" s="41"/>
      <c r="B145" s="42"/>
      <c r="C145" s="43"/>
      <c r="D145" s="220" t="s">
        <v>145</v>
      </c>
      <c r="E145" s="43"/>
      <c r="F145" s="221" t="s">
        <v>1695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145</v>
      </c>
      <c r="AU145" s="20" t="s">
        <v>83</v>
      </c>
    </row>
    <row r="146" s="2" customFormat="1" ht="24.15" customHeight="1">
      <c r="A146" s="41"/>
      <c r="B146" s="42"/>
      <c r="C146" s="207" t="s">
        <v>406</v>
      </c>
      <c r="D146" s="207" t="s">
        <v>139</v>
      </c>
      <c r="E146" s="208" t="s">
        <v>1696</v>
      </c>
      <c r="F146" s="209" t="s">
        <v>1697</v>
      </c>
      <c r="G146" s="210" t="s">
        <v>754</v>
      </c>
      <c r="H146" s="211">
        <v>1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310</v>
      </c>
      <c r="AT146" s="218" t="s">
        <v>139</v>
      </c>
      <c r="AU146" s="218" t="s">
        <v>83</v>
      </c>
      <c r="AY146" s="20" t="s">
        <v>136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310</v>
      </c>
      <c r="BM146" s="218" t="s">
        <v>607</v>
      </c>
    </row>
    <row r="147" s="2" customFormat="1">
      <c r="A147" s="41"/>
      <c r="B147" s="42"/>
      <c r="C147" s="43"/>
      <c r="D147" s="220" t="s">
        <v>145</v>
      </c>
      <c r="E147" s="43"/>
      <c r="F147" s="221" t="s">
        <v>1697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145</v>
      </c>
      <c r="AU147" s="20" t="s">
        <v>83</v>
      </c>
    </row>
    <row r="148" s="2" customFormat="1" ht="37.8" customHeight="1">
      <c r="A148" s="41"/>
      <c r="B148" s="42"/>
      <c r="C148" s="207" t="s">
        <v>413</v>
      </c>
      <c r="D148" s="207" t="s">
        <v>139</v>
      </c>
      <c r="E148" s="208" t="s">
        <v>1698</v>
      </c>
      <c r="F148" s="209" t="s">
        <v>1699</v>
      </c>
      <c r="G148" s="210" t="s">
        <v>754</v>
      </c>
      <c r="H148" s="211">
        <v>52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310</v>
      </c>
      <c r="AT148" s="218" t="s">
        <v>139</v>
      </c>
      <c r="AU148" s="218" t="s">
        <v>83</v>
      </c>
      <c r="AY148" s="20" t="s">
        <v>136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310</v>
      </c>
      <c r="BM148" s="218" t="s">
        <v>618</v>
      </c>
    </row>
    <row r="149" s="2" customFormat="1">
      <c r="A149" s="41"/>
      <c r="B149" s="42"/>
      <c r="C149" s="43"/>
      <c r="D149" s="220" t="s">
        <v>145</v>
      </c>
      <c r="E149" s="43"/>
      <c r="F149" s="221" t="s">
        <v>1699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145</v>
      </c>
      <c r="AU149" s="20" t="s">
        <v>83</v>
      </c>
    </row>
    <row r="150" s="2" customFormat="1" ht="24.15" customHeight="1">
      <c r="A150" s="41"/>
      <c r="B150" s="42"/>
      <c r="C150" s="207" t="s">
        <v>409</v>
      </c>
      <c r="D150" s="207" t="s">
        <v>139</v>
      </c>
      <c r="E150" s="208" t="s">
        <v>1700</v>
      </c>
      <c r="F150" s="209" t="s">
        <v>1701</v>
      </c>
      <c r="G150" s="210" t="s">
        <v>754</v>
      </c>
      <c r="H150" s="211">
        <v>289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310</v>
      </c>
      <c r="AT150" s="218" t="s">
        <v>139</v>
      </c>
      <c r="AU150" s="218" t="s">
        <v>83</v>
      </c>
      <c r="AY150" s="20" t="s">
        <v>136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310</v>
      </c>
      <c r="BM150" s="218" t="s">
        <v>631</v>
      </c>
    </row>
    <row r="151" s="2" customFormat="1">
      <c r="A151" s="41"/>
      <c r="B151" s="42"/>
      <c r="C151" s="43"/>
      <c r="D151" s="220" t="s">
        <v>145</v>
      </c>
      <c r="E151" s="43"/>
      <c r="F151" s="221" t="s">
        <v>1701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145</v>
      </c>
      <c r="AU151" s="20" t="s">
        <v>83</v>
      </c>
    </row>
    <row r="152" s="2" customFormat="1" ht="21.75" customHeight="1">
      <c r="A152" s="41"/>
      <c r="B152" s="42"/>
      <c r="C152" s="207" t="s">
        <v>429</v>
      </c>
      <c r="D152" s="207" t="s">
        <v>139</v>
      </c>
      <c r="E152" s="208" t="s">
        <v>1702</v>
      </c>
      <c r="F152" s="209" t="s">
        <v>1703</v>
      </c>
      <c r="G152" s="210" t="s">
        <v>754</v>
      </c>
      <c r="H152" s="211">
        <v>3</v>
      </c>
      <c r="I152" s="212"/>
      <c r="J152" s="213">
        <f>ROUND(I152*H152,2)</f>
        <v>0</v>
      </c>
      <c r="K152" s="209" t="s">
        <v>19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310</v>
      </c>
      <c r="AT152" s="218" t="s">
        <v>139</v>
      </c>
      <c r="AU152" s="218" t="s">
        <v>83</v>
      </c>
      <c r="AY152" s="20" t="s">
        <v>136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310</v>
      </c>
      <c r="BM152" s="218" t="s">
        <v>641</v>
      </c>
    </row>
    <row r="153" s="2" customFormat="1">
      <c r="A153" s="41"/>
      <c r="B153" s="42"/>
      <c r="C153" s="43"/>
      <c r="D153" s="220" t="s">
        <v>145</v>
      </c>
      <c r="E153" s="43"/>
      <c r="F153" s="221" t="s">
        <v>1703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145</v>
      </c>
      <c r="AU153" s="20" t="s">
        <v>83</v>
      </c>
    </row>
    <row r="154" s="2" customFormat="1" ht="21.75" customHeight="1">
      <c r="A154" s="41"/>
      <c r="B154" s="42"/>
      <c r="C154" s="207" t="s">
        <v>435</v>
      </c>
      <c r="D154" s="207" t="s">
        <v>139</v>
      </c>
      <c r="E154" s="208" t="s">
        <v>1704</v>
      </c>
      <c r="F154" s="209" t="s">
        <v>1705</v>
      </c>
      <c r="G154" s="210" t="s">
        <v>754</v>
      </c>
      <c r="H154" s="211">
        <v>4</v>
      </c>
      <c r="I154" s="212"/>
      <c r="J154" s="213">
        <f>ROUND(I154*H154,2)</f>
        <v>0</v>
      </c>
      <c r="K154" s="209" t="s">
        <v>19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310</v>
      </c>
      <c r="AT154" s="218" t="s">
        <v>139</v>
      </c>
      <c r="AU154" s="218" t="s">
        <v>83</v>
      </c>
      <c r="AY154" s="20" t="s">
        <v>136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310</v>
      </c>
      <c r="BM154" s="218" t="s">
        <v>661</v>
      </c>
    </row>
    <row r="155" s="2" customFormat="1">
      <c r="A155" s="41"/>
      <c r="B155" s="42"/>
      <c r="C155" s="43"/>
      <c r="D155" s="220" t="s">
        <v>145</v>
      </c>
      <c r="E155" s="43"/>
      <c r="F155" s="221" t="s">
        <v>1705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145</v>
      </c>
      <c r="AU155" s="20" t="s">
        <v>83</v>
      </c>
    </row>
    <row r="156" s="2" customFormat="1" ht="24.15" customHeight="1">
      <c r="A156" s="41"/>
      <c r="B156" s="42"/>
      <c r="C156" s="207" t="s">
        <v>441</v>
      </c>
      <c r="D156" s="207" t="s">
        <v>139</v>
      </c>
      <c r="E156" s="208" t="s">
        <v>1706</v>
      </c>
      <c r="F156" s="209" t="s">
        <v>1707</v>
      </c>
      <c r="G156" s="210" t="s">
        <v>754</v>
      </c>
      <c r="H156" s="211">
        <v>5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310</v>
      </c>
      <c r="AT156" s="218" t="s">
        <v>139</v>
      </c>
      <c r="AU156" s="218" t="s">
        <v>83</v>
      </c>
      <c r="AY156" s="20" t="s">
        <v>136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310</v>
      </c>
      <c r="BM156" s="218" t="s">
        <v>672</v>
      </c>
    </row>
    <row r="157" s="2" customFormat="1">
      <c r="A157" s="41"/>
      <c r="B157" s="42"/>
      <c r="C157" s="43"/>
      <c r="D157" s="220" t="s">
        <v>145</v>
      </c>
      <c r="E157" s="43"/>
      <c r="F157" s="221" t="s">
        <v>1707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145</v>
      </c>
      <c r="AU157" s="20" t="s">
        <v>83</v>
      </c>
    </row>
    <row r="158" s="2" customFormat="1" ht="24.15" customHeight="1">
      <c r="A158" s="41"/>
      <c r="B158" s="42"/>
      <c r="C158" s="207" t="s">
        <v>447</v>
      </c>
      <c r="D158" s="207" t="s">
        <v>139</v>
      </c>
      <c r="E158" s="208" t="s">
        <v>1708</v>
      </c>
      <c r="F158" s="209" t="s">
        <v>1709</v>
      </c>
      <c r="G158" s="210" t="s">
        <v>754</v>
      </c>
      <c r="H158" s="211">
        <v>6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46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310</v>
      </c>
      <c r="AT158" s="218" t="s">
        <v>139</v>
      </c>
      <c r="AU158" s="218" t="s">
        <v>83</v>
      </c>
      <c r="AY158" s="20" t="s">
        <v>136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310</v>
      </c>
      <c r="BM158" s="218" t="s">
        <v>687</v>
      </c>
    </row>
    <row r="159" s="2" customFormat="1">
      <c r="A159" s="41"/>
      <c r="B159" s="42"/>
      <c r="C159" s="43"/>
      <c r="D159" s="220" t="s">
        <v>145</v>
      </c>
      <c r="E159" s="43"/>
      <c r="F159" s="221" t="s">
        <v>1709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145</v>
      </c>
      <c r="AU159" s="20" t="s">
        <v>83</v>
      </c>
    </row>
    <row r="160" s="2" customFormat="1" ht="24.15" customHeight="1">
      <c r="A160" s="41"/>
      <c r="B160" s="42"/>
      <c r="C160" s="207" t="s">
        <v>454</v>
      </c>
      <c r="D160" s="207" t="s">
        <v>139</v>
      </c>
      <c r="E160" s="208" t="s">
        <v>1710</v>
      </c>
      <c r="F160" s="209" t="s">
        <v>1711</v>
      </c>
      <c r="G160" s="210" t="s">
        <v>754</v>
      </c>
      <c r="H160" s="211">
        <v>120</v>
      </c>
      <c r="I160" s="212"/>
      <c r="J160" s="213">
        <f>ROUND(I160*H160,2)</f>
        <v>0</v>
      </c>
      <c r="K160" s="209" t="s">
        <v>19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310</v>
      </c>
      <c r="AT160" s="218" t="s">
        <v>139</v>
      </c>
      <c r="AU160" s="218" t="s">
        <v>83</v>
      </c>
      <c r="AY160" s="20" t="s">
        <v>136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310</v>
      </c>
      <c r="BM160" s="218" t="s">
        <v>700</v>
      </c>
    </row>
    <row r="161" s="2" customFormat="1">
      <c r="A161" s="41"/>
      <c r="B161" s="42"/>
      <c r="C161" s="43"/>
      <c r="D161" s="220" t="s">
        <v>145</v>
      </c>
      <c r="E161" s="43"/>
      <c r="F161" s="221" t="s">
        <v>1711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145</v>
      </c>
      <c r="AU161" s="20" t="s">
        <v>83</v>
      </c>
    </row>
    <row r="162" s="2" customFormat="1" ht="16.5" customHeight="1">
      <c r="A162" s="41"/>
      <c r="B162" s="42"/>
      <c r="C162" s="207" t="s">
        <v>460</v>
      </c>
      <c r="D162" s="207" t="s">
        <v>139</v>
      </c>
      <c r="E162" s="208" t="s">
        <v>1712</v>
      </c>
      <c r="F162" s="209" t="s">
        <v>1713</v>
      </c>
      <c r="G162" s="210" t="s">
        <v>754</v>
      </c>
      <c r="H162" s="211">
        <v>62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310</v>
      </c>
      <c r="AT162" s="218" t="s">
        <v>139</v>
      </c>
      <c r="AU162" s="218" t="s">
        <v>83</v>
      </c>
      <c r="AY162" s="20" t="s">
        <v>136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310</v>
      </c>
      <c r="BM162" s="218" t="s">
        <v>713</v>
      </c>
    </row>
    <row r="163" s="2" customFormat="1">
      <c r="A163" s="41"/>
      <c r="B163" s="42"/>
      <c r="C163" s="43"/>
      <c r="D163" s="220" t="s">
        <v>145</v>
      </c>
      <c r="E163" s="43"/>
      <c r="F163" s="221" t="s">
        <v>1713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145</v>
      </c>
      <c r="AU163" s="20" t="s">
        <v>83</v>
      </c>
    </row>
    <row r="164" s="2" customFormat="1" ht="16.5" customHeight="1">
      <c r="A164" s="41"/>
      <c r="B164" s="42"/>
      <c r="C164" s="207" t="s">
        <v>466</v>
      </c>
      <c r="D164" s="207" t="s">
        <v>139</v>
      </c>
      <c r="E164" s="208" t="s">
        <v>1714</v>
      </c>
      <c r="F164" s="209" t="s">
        <v>1715</v>
      </c>
      <c r="G164" s="210" t="s">
        <v>754</v>
      </c>
      <c r="H164" s="211">
        <v>29</v>
      </c>
      <c r="I164" s="212"/>
      <c r="J164" s="213">
        <f>ROUND(I164*H164,2)</f>
        <v>0</v>
      </c>
      <c r="K164" s="209" t="s">
        <v>19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310</v>
      </c>
      <c r="AT164" s="218" t="s">
        <v>139</v>
      </c>
      <c r="AU164" s="218" t="s">
        <v>83</v>
      </c>
      <c r="AY164" s="20" t="s">
        <v>136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310</v>
      </c>
      <c r="BM164" s="218" t="s">
        <v>727</v>
      </c>
    </row>
    <row r="165" s="2" customFormat="1">
      <c r="A165" s="41"/>
      <c r="B165" s="42"/>
      <c r="C165" s="43"/>
      <c r="D165" s="220" t="s">
        <v>145</v>
      </c>
      <c r="E165" s="43"/>
      <c r="F165" s="221" t="s">
        <v>1715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83</v>
      </c>
    </row>
    <row r="166" s="2" customFormat="1" ht="24.15" customHeight="1">
      <c r="A166" s="41"/>
      <c r="B166" s="42"/>
      <c r="C166" s="207" t="s">
        <v>472</v>
      </c>
      <c r="D166" s="207" t="s">
        <v>139</v>
      </c>
      <c r="E166" s="208" t="s">
        <v>1716</v>
      </c>
      <c r="F166" s="209" t="s">
        <v>1717</v>
      </c>
      <c r="G166" s="210" t="s">
        <v>754</v>
      </c>
      <c r="H166" s="211">
        <v>103</v>
      </c>
      <c r="I166" s="212"/>
      <c r="J166" s="213">
        <f>ROUND(I166*H166,2)</f>
        <v>0</v>
      </c>
      <c r="K166" s="209" t="s">
        <v>19</v>
      </c>
      <c r="L166" s="47"/>
      <c r="M166" s="214" t="s">
        <v>19</v>
      </c>
      <c r="N166" s="215" t="s">
        <v>46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310</v>
      </c>
      <c r="AT166" s="218" t="s">
        <v>139</v>
      </c>
      <c r="AU166" s="218" t="s">
        <v>83</v>
      </c>
      <c r="AY166" s="20" t="s">
        <v>136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83</v>
      </c>
      <c r="BK166" s="219">
        <f>ROUND(I166*H166,2)</f>
        <v>0</v>
      </c>
      <c r="BL166" s="20" t="s">
        <v>310</v>
      </c>
      <c r="BM166" s="218" t="s">
        <v>741</v>
      </c>
    </row>
    <row r="167" s="2" customFormat="1">
      <c r="A167" s="41"/>
      <c r="B167" s="42"/>
      <c r="C167" s="43"/>
      <c r="D167" s="220" t="s">
        <v>145</v>
      </c>
      <c r="E167" s="43"/>
      <c r="F167" s="221" t="s">
        <v>1717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145</v>
      </c>
      <c r="AU167" s="20" t="s">
        <v>83</v>
      </c>
    </row>
    <row r="168" s="2" customFormat="1" ht="21.75" customHeight="1">
      <c r="A168" s="41"/>
      <c r="B168" s="42"/>
      <c r="C168" s="207" t="s">
        <v>480</v>
      </c>
      <c r="D168" s="207" t="s">
        <v>139</v>
      </c>
      <c r="E168" s="208" t="s">
        <v>1718</v>
      </c>
      <c r="F168" s="209" t="s">
        <v>1719</v>
      </c>
      <c r="G168" s="210" t="s">
        <v>754</v>
      </c>
      <c r="H168" s="211">
        <v>8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310</v>
      </c>
      <c r="AT168" s="218" t="s">
        <v>139</v>
      </c>
      <c r="AU168" s="218" t="s">
        <v>83</v>
      </c>
      <c r="AY168" s="20" t="s">
        <v>136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310</v>
      </c>
      <c r="BM168" s="218" t="s">
        <v>751</v>
      </c>
    </row>
    <row r="169" s="2" customFormat="1">
      <c r="A169" s="41"/>
      <c r="B169" s="42"/>
      <c r="C169" s="43"/>
      <c r="D169" s="220" t="s">
        <v>145</v>
      </c>
      <c r="E169" s="43"/>
      <c r="F169" s="221" t="s">
        <v>1719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145</v>
      </c>
      <c r="AU169" s="20" t="s">
        <v>83</v>
      </c>
    </row>
    <row r="170" s="2" customFormat="1" ht="16.5" customHeight="1">
      <c r="A170" s="41"/>
      <c r="B170" s="42"/>
      <c r="C170" s="207" t="s">
        <v>487</v>
      </c>
      <c r="D170" s="207" t="s">
        <v>139</v>
      </c>
      <c r="E170" s="208" t="s">
        <v>1720</v>
      </c>
      <c r="F170" s="209" t="s">
        <v>1721</v>
      </c>
      <c r="G170" s="210" t="s">
        <v>754</v>
      </c>
      <c r="H170" s="211">
        <v>4</v>
      </c>
      <c r="I170" s="212"/>
      <c r="J170" s="213">
        <f>ROUND(I170*H170,2)</f>
        <v>0</v>
      </c>
      <c r="K170" s="209" t="s">
        <v>19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310</v>
      </c>
      <c r="AT170" s="218" t="s">
        <v>139</v>
      </c>
      <c r="AU170" s="218" t="s">
        <v>83</v>
      </c>
      <c r="AY170" s="20" t="s">
        <v>136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310</v>
      </c>
      <c r="BM170" s="218" t="s">
        <v>1543</v>
      </c>
    </row>
    <row r="171" s="2" customFormat="1">
      <c r="A171" s="41"/>
      <c r="B171" s="42"/>
      <c r="C171" s="43"/>
      <c r="D171" s="220" t="s">
        <v>145</v>
      </c>
      <c r="E171" s="43"/>
      <c r="F171" s="221" t="s">
        <v>1721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145</v>
      </c>
      <c r="AU171" s="20" t="s">
        <v>83</v>
      </c>
    </row>
    <row r="172" s="2" customFormat="1" ht="16.5" customHeight="1">
      <c r="A172" s="41"/>
      <c r="B172" s="42"/>
      <c r="C172" s="207" t="s">
        <v>493</v>
      </c>
      <c r="D172" s="207" t="s">
        <v>139</v>
      </c>
      <c r="E172" s="208" t="s">
        <v>1722</v>
      </c>
      <c r="F172" s="209" t="s">
        <v>1723</v>
      </c>
      <c r="G172" s="210" t="s">
        <v>754</v>
      </c>
      <c r="H172" s="211">
        <v>6</v>
      </c>
      <c r="I172" s="212"/>
      <c r="J172" s="213">
        <f>ROUND(I172*H172,2)</f>
        <v>0</v>
      </c>
      <c r="K172" s="209" t="s">
        <v>19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310</v>
      </c>
      <c r="AT172" s="218" t="s">
        <v>139</v>
      </c>
      <c r="AU172" s="218" t="s">
        <v>83</v>
      </c>
      <c r="AY172" s="20" t="s">
        <v>136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310</v>
      </c>
      <c r="BM172" s="218" t="s">
        <v>1555</v>
      </c>
    </row>
    <row r="173" s="2" customFormat="1">
      <c r="A173" s="41"/>
      <c r="B173" s="42"/>
      <c r="C173" s="43"/>
      <c r="D173" s="220" t="s">
        <v>145</v>
      </c>
      <c r="E173" s="43"/>
      <c r="F173" s="221" t="s">
        <v>1723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145</v>
      </c>
      <c r="AU173" s="20" t="s">
        <v>83</v>
      </c>
    </row>
    <row r="174" s="2" customFormat="1" ht="16.5" customHeight="1">
      <c r="A174" s="41"/>
      <c r="B174" s="42"/>
      <c r="C174" s="207" t="s">
        <v>501</v>
      </c>
      <c r="D174" s="207" t="s">
        <v>139</v>
      </c>
      <c r="E174" s="208" t="s">
        <v>1724</v>
      </c>
      <c r="F174" s="209" t="s">
        <v>1725</v>
      </c>
      <c r="G174" s="210" t="s">
        <v>754</v>
      </c>
      <c r="H174" s="211">
        <v>12</v>
      </c>
      <c r="I174" s="212"/>
      <c r="J174" s="213">
        <f>ROUND(I174*H174,2)</f>
        <v>0</v>
      </c>
      <c r="K174" s="209" t="s">
        <v>19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310</v>
      </c>
      <c r="AT174" s="218" t="s">
        <v>139</v>
      </c>
      <c r="AU174" s="218" t="s">
        <v>83</v>
      </c>
      <c r="AY174" s="20" t="s">
        <v>136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310</v>
      </c>
      <c r="BM174" s="218" t="s">
        <v>1568</v>
      </c>
    </row>
    <row r="175" s="2" customFormat="1">
      <c r="A175" s="41"/>
      <c r="B175" s="42"/>
      <c r="C175" s="43"/>
      <c r="D175" s="220" t="s">
        <v>145</v>
      </c>
      <c r="E175" s="43"/>
      <c r="F175" s="221" t="s">
        <v>1725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145</v>
      </c>
      <c r="AU175" s="20" t="s">
        <v>83</v>
      </c>
    </row>
    <row r="176" s="2" customFormat="1" ht="16.5" customHeight="1">
      <c r="A176" s="41"/>
      <c r="B176" s="42"/>
      <c r="C176" s="207" t="s">
        <v>507</v>
      </c>
      <c r="D176" s="207" t="s">
        <v>139</v>
      </c>
      <c r="E176" s="208" t="s">
        <v>1726</v>
      </c>
      <c r="F176" s="209" t="s">
        <v>1727</v>
      </c>
      <c r="G176" s="210" t="s">
        <v>754</v>
      </c>
      <c r="H176" s="211">
        <v>23</v>
      </c>
      <c r="I176" s="212"/>
      <c r="J176" s="213">
        <f>ROUND(I176*H176,2)</f>
        <v>0</v>
      </c>
      <c r="K176" s="209" t="s">
        <v>19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310</v>
      </c>
      <c r="AT176" s="218" t="s">
        <v>139</v>
      </c>
      <c r="AU176" s="218" t="s">
        <v>83</v>
      </c>
      <c r="AY176" s="20" t="s">
        <v>136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310</v>
      </c>
      <c r="BM176" s="218" t="s">
        <v>1580</v>
      </c>
    </row>
    <row r="177" s="2" customFormat="1">
      <c r="A177" s="41"/>
      <c r="B177" s="42"/>
      <c r="C177" s="43"/>
      <c r="D177" s="220" t="s">
        <v>145</v>
      </c>
      <c r="E177" s="43"/>
      <c r="F177" s="221" t="s">
        <v>1727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145</v>
      </c>
      <c r="AU177" s="20" t="s">
        <v>83</v>
      </c>
    </row>
    <row r="178" s="2" customFormat="1" ht="21.75" customHeight="1">
      <c r="A178" s="41"/>
      <c r="B178" s="42"/>
      <c r="C178" s="207" t="s">
        <v>514</v>
      </c>
      <c r="D178" s="207" t="s">
        <v>139</v>
      </c>
      <c r="E178" s="208" t="s">
        <v>1728</v>
      </c>
      <c r="F178" s="209" t="s">
        <v>1729</v>
      </c>
      <c r="G178" s="210" t="s">
        <v>754</v>
      </c>
      <c r="H178" s="211">
        <v>39</v>
      </c>
      <c r="I178" s="212"/>
      <c r="J178" s="213">
        <f>ROUND(I178*H178,2)</f>
        <v>0</v>
      </c>
      <c r="K178" s="209" t="s">
        <v>19</v>
      </c>
      <c r="L178" s="47"/>
      <c r="M178" s="214" t="s">
        <v>19</v>
      </c>
      <c r="N178" s="215" t="s">
        <v>46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310</v>
      </c>
      <c r="AT178" s="218" t="s">
        <v>139</v>
      </c>
      <c r="AU178" s="218" t="s">
        <v>83</v>
      </c>
      <c r="AY178" s="20" t="s">
        <v>136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310</v>
      </c>
      <c r="BM178" s="218" t="s">
        <v>1591</v>
      </c>
    </row>
    <row r="179" s="2" customFormat="1">
      <c r="A179" s="41"/>
      <c r="B179" s="42"/>
      <c r="C179" s="43"/>
      <c r="D179" s="220" t="s">
        <v>145</v>
      </c>
      <c r="E179" s="43"/>
      <c r="F179" s="221" t="s">
        <v>1729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145</v>
      </c>
      <c r="AU179" s="20" t="s">
        <v>83</v>
      </c>
    </row>
    <row r="180" s="2" customFormat="1" ht="21.75" customHeight="1">
      <c r="A180" s="41"/>
      <c r="B180" s="42"/>
      <c r="C180" s="207" t="s">
        <v>520</v>
      </c>
      <c r="D180" s="207" t="s">
        <v>139</v>
      </c>
      <c r="E180" s="208" t="s">
        <v>1730</v>
      </c>
      <c r="F180" s="209" t="s">
        <v>1731</v>
      </c>
      <c r="G180" s="210" t="s">
        <v>754</v>
      </c>
      <c r="H180" s="211">
        <v>2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310</v>
      </c>
      <c r="AT180" s="218" t="s">
        <v>139</v>
      </c>
      <c r="AU180" s="218" t="s">
        <v>83</v>
      </c>
      <c r="AY180" s="20" t="s">
        <v>136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310</v>
      </c>
      <c r="BM180" s="218" t="s">
        <v>1609</v>
      </c>
    </row>
    <row r="181" s="2" customFormat="1">
      <c r="A181" s="41"/>
      <c r="B181" s="42"/>
      <c r="C181" s="43"/>
      <c r="D181" s="220" t="s">
        <v>145</v>
      </c>
      <c r="E181" s="43"/>
      <c r="F181" s="221" t="s">
        <v>1731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145</v>
      </c>
      <c r="AU181" s="20" t="s">
        <v>83</v>
      </c>
    </row>
    <row r="182" s="2" customFormat="1" ht="21.75" customHeight="1">
      <c r="A182" s="41"/>
      <c r="B182" s="42"/>
      <c r="C182" s="207" t="s">
        <v>524</v>
      </c>
      <c r="D182" s="207" t="s">
        <v>139</v>
      </c>
      <c r="E182" s="208" t="s">
        <v>1732</v>
      </c>
      <c r="F182" s="209" t="s">
        <v>1733</v>
      </c>
      <c r="G182" s="210" t="s">
        <v>754</v>
      </c>
      <c r="H182" s="211">
        <v>79</v>
      </c>
      <c r="I182" s="212"/>
      <c r="J182" s="213">
        <f>ROUND(I182*H182,2)</f>
        <v>0</v>
      </c>
      <c r="K182" s="209" t="s">
        <v>19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310</v>
      </c>
      <c r="AT182" s="218" t="s">
        <v>139</v>
      </c>
      <c r="AU182" s="218" t="s">
        <v>83</v>
      </c>
      <c r="AY182" s="20" t="s">
        <v>136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310</v>
      </c>
      <c r="BM182" s="218" t="s">
        <v>1734</v>
      </c>
    </row>
    <row r="183" s="2" customFormat="1">
      <c r="A183" s="41"/>
      <c r="B183" s="42"/>
      <c r="C183" s="43"/>
      <c r="D183" s="220" t="s">
        <v>145</v>
      </c>
      <c r="E183" s="43"/>
      <c r="F183" s="221" t="s">
        <v>1733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145</v>
      </c>
      <c r="AU183" s="20" t="s">
        <v>83</v>
      </c>
    </row>
    <row r="184" s="2" customFormat="1" ht="21.75" customHeight="1">
      <c r="A184" s="41"/>
      <c r="B184" s="42"/>
      <c r="C184" s="207" t="s">
        <v>532</v>
      </c>
      <c r="D184" s="207" t="s">
        <v>139</v>
      </c>
      <c r="E184" s="208" t="s">
        <v>1735</v>
      </c>
      <c r="F184" s="209" t="s">
        <v>1736</v>
      </c>
      <c r="G184" s="210" t="s">
        <v>754</v>
      </c>
      <c r="H184" s="211">
        <v>10</v>
      </c>
      <c r="I184" s="212"/>
      <c r="J184" s="213">
        <f>ROUND(I184*H184,2)</f>
        <v>0</v>
      </c>
      <c r="K184" s="209" t="s">
        <v>19</v>
      </c>
      <c r="L184" s="47"/>
      <c r="M184" s="214" t="s">
        <v>19</v>
      </c>
      <c r="N184" s="215" t="s">
        <v>46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310</v>
      </c>
      <c r="AT184" s="218" t="s">
        <v>139</v>
      </c>
      <c r="AU184" s="218" t="s">
        <v>83</v>
      </c>
      <c r="AY184" s="20" t="s">
        <v>136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310</v>
      </c>
      <c r="BM184" s="218" t="s">
        <v>1737</v>
      </c>
    </row>
    <row r="185" s="2" customFormat="1">
      <c r="A185" s="41"/>
      <c r="B185" s="42"/>
      <c r="C185" s="43"/>
      <c r="D185" s="220" t="s">
        <v>145</v>
      </c>
      <c r="E185" s="43"/>
      <c r="F185" s="221" t="s">
        <v>1736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145</v>
      </c>
      <c r="AU185" s="20" t="s">
        <v>83</v>
      </c>
    </row>
    <row r="186" s="2" customFormat="1" ht="24.15" customHeight="1">
      <c r="A186" s="41"/>
      <c r="B186" s="42"/>
      <c r="C186" s="207" t="s">
        <v>538</v>
      </c>
      <c r="D186" s="207" t="s">
        <v>139</v>
      </c>
      <c r="E186" s="208" t="s">
        <v>1738</v>
      </c>
      <c r="F186" s="209" t="s">
        <v>1739</v>
      </c>
      <c r="G186" s="210" t="s">
        <v>754</v>
      </c>
      <c r="H186" s="211">
        <v>11</v>
      </c>
      <c r="I186" s="212"/>
      <c r="J186" s="213">
        <f>ROUND(I186*H186,2)</f>
        <v>0</v>
      </c>
      <c r="K186" s="209" t="s">
        <v>19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310</v>
      </c>
      <c r="AT186" s="218" t="s">
        <v>139</v>
      </c>
      <c r="AU186" s="218" t="s">
        <v>83</v>
      </c>
      <c r="AY186" s="20" t="s">
        <v>136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310</v>
      </c>
      <c r="BM186" s="218" t="s">
        <v>1740</v>
      </c>
    </row>
    <row r="187" s="2" customFormat="1">
      <c r="A187" s="41"/>
      <c r="B187" s="42"/>
      <c r="C187" s="43"/>
      <c r="D187" s="220" t="s">
        <v>145</v>
      </c>
      <c r="E187" s="43"/>
      <c r="F187" s="221" t="s">
        <v>1739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145</v>
      </c>
      <c r="AU187" s="20" t="s">
        <v>83</v>
      </c>
    </row>
    <row r="188" s="2" customFormat="1" ht="24.15" customHeight="1">
      <c r="A188" s="41"/>
      <c r="B188" s="42"/>
      <c r="C188" s="207" t="s">
        <v>542</v>
      </c>
      <c r="D188" s="207" t="s">
        <v>139</v>
      </c>
      <c r="E188" s="208" t="s">
        <v>1741</v>
      </c>
      <c r="F188" s="209" t="s">
        <v>1742</v>
      </c>
      <c r="G188" s="210" t="s">
        <v>754</v>
      </c>
      <c r="H188" s="211">
        <v>1</v>
      </c>
      <c r="I188" s="212"/>
      <c r="J188" s="213">
        <f>ROUND(I188*H188,2)</f>
        <v>0</v>
      </c>
      <c r="K188" s="209" t="s">
        <v>19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310</v>
      </c>
      <c r="AT188" s="218" t="s">
        <v>139</v>
      </c>
      <c r="AU188" s="218" t="s">
        <v>83</v>
      </c>
      <c r="AY188" s="20" t="s">
        <v>136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310</v>
      </c>
      <c r="BM188" s="218" t="s">
        <v>1743</v>
      </c>
    </row>
    <row r="189" s="2" customFormat="1">
      <c r="A189" s="41"/>
      <c r="B189" s="42"/>
      <c r="C189" s="43"/>
      <c r="D189" s="220" t="s">
        <v>145</v>
      </c>
      <c r="E189" s="43"/>
      <c r="F189" s="221" t="s">
        <v>1742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145</v>
      </c>
      <c r="AU189" s="20" t="s">
        <v>83</v>
      </c>
    </row>
    <row r="190" s="2" customFormat="1" ht="24.15" customHeight="1">
      <c r="A190" s="41"/>
      <c r="B190" s="42"/>
      <c r="C190" s="207" t="s">
        <v>546</v>
      </c>
      <c r="D190" s="207" t="s">
        <v>139</v>
      </c>
      <c r="E190" s="208" t="s">
        <v>1744</v>
      </c>
      <c r="F190" s="209" t="s">
        <v>1745</v>
      </c>
      <c r="G190" s="210" t="s">
        <v>754</v>
      </c>
      <c r="H190" s="211">
        <v>1</v>
      </c>
      <c r="I190" s="212"/>
      <c r="J190" s="213">
        <f>ROUND(I190*H190,2)</f>
        <v>0</v>
      </c>
      <c r="K190" s="209" t="s">
        <v>19</v>
      </c>
      <c r="L190" s="47"/>
      <c r="M190" s="214" t="s">
        <v>19</v>
      </c>
      <c r="N190" s="215" t="s">
        <v>46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310</v>
      </c>
      <c r="AT190" s="218" t="s">
        <v>139</v>
      </c>
      <c r="AU190" s="218" t="s">
        <v>83</v>
      </c>
      <c r="AY190" s="20" t="s">
        <v>136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310</v>
      </c>
      <c r="BM190" s="218" t="s">
        <v>1746</v>
      </c>
    </row>
    <row r="191" s="2" customFormat="1">
      <c r="A191" s="41"/>
      <c r="B191" s="42"/>
      <c r="C191" s="43"/>
      <c r="D191" s="220" t="s">
        <v>145</v>
      </c>
      <c r="E191" s="43"/>
      <c r="F191" s="221" t="s">
        <v>1745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145</v>
      </c>
      <c r="AU191" s="20" t="s">
        <v>83</v>
      </c>
    </row>
    <row r="192" s="2" customFormat="1" ht="24.15" customHeight="1">
      <c r="A192" s="41"/>
      <c r="B192" s="42"/>
      <c r="C192" s="207" t="s">
        <v>554</v>
      </c>
      <c r="D192" s="207" t="s">
        <v>139</v>
      </c>
      <c r="E192" s="208" t="s">
        <v>1747</v>
      </c>
      <c r="F192" s="209" t="s">
        <v>1748</v>
      </c>
      <c r="G192" s="210" t="s">
        <v>754</v>
      </c>
      <c r="H192" s="211">
        <v>213</v>
      </c>
      <c r="I192" s="212"/>
      <c r="J192" s="213">
        <f>ROUND(I192*H192,2)</f>
        <v>0</v>
      </c>
      <c r="K192" s="209" t="s">
        <v>19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310</v>
      </c>
      <c r="AT192" s="218" t="s">
        <v>139</v>
      </c>
      <c r="AU192" s="218" t="s">
        <v>83</v>
      </c>
      <c r="AY192" s="20" t="s">
        <v>136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310</v>
      </c>
      <c r="BM192" s="218" t="s">
        <v>1749</v>
      </c>
    </row>
    <row r="193" s="2" customFormat="1">
      <c r="A193" s="41"/>
      <c r="B193" s="42"/>
      <c r="C193" s="43"/>
      <c r="D193" s="220" t="s">
        <v>145</v>
      </c>
      <c r="E193" s="43"/>
      <c r="F193" s="221" t="s">
        <v>1748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145</v>
      </c>
      <c r="AU193" s="20" t="s">
        <v>83</v>
      </c>
    </row>
    <row r="194" s="2" customFormat="1" ht="24.15" customHeight="1">
      <c r="A194" s="41"/>
      <c r="B194" s="42"/>
      <c r="C194" s="207" t="s">
        <v>561</v>
      </c>
      <c r="D194" s="207" t="s">
        <v>139</v>
      </c>
      <c r="E194" s="208" t="s">
        <v>1750</v>
      </c>
      <c r="F194" s="209" t="s">
        <v>1751</v>
      </c>
      <c r="G194" s="210" t="s">
        <v>754</v>
      </c>
      <c r="H194" s="211">
        <v>134</v>
      </c>
      <c r="I194" s="212"/>
      <c r="J194" s="213">
        <f>ROUND(I194*H194,2)</f>
        <v>0</v>
      </c>
      <c r="K194" s="209" t="s">
        <v>19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310</v>
      </c>
      <c r="AT194" s="218" t="s">
        <v>139</v>
      </c>
      <c r="AU194" s="218" t="s">
        <v>83</v>
      </c>
      <c r="AY194" s="20" t="s">
        <v>136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310</v>
      </c>
      <c r="BM194" s="218" t="s">
        <v>1752</v>
      </c>
    </row>
    <row r="195" s="2" customFormat="1">
      <c r="A195" s="41"/>
      <c r="B195" s="42"/>
      <c r="C195" s="43"/>
      <c r="D195" s="220" t="s">
        <v>145</v>
      </c>
      <c r="E195" s="43"/>
      <c r="F195" s="221" t="s">
        <v>1751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145</v>
      </c>
      <c r="AU195" s="20" t="s">
        <v>83</v>
      </c>
    </row>
    <row r="196" s="2" customFormat="1" ht="33" customHeight="1">
      <c r="A196" s="41"/>
      <c r="B196" s="42"/>
      <c r="C196" s="207" t="s">
        <v>569</v>
      </c>
      <c r="D196" s="207" t="s">
        <v>139</v>
      </c>
      <c r="E196" s="208" t="s">
        <v>1753</v>
      </c>
      <c r="F196" s="209" t="s">
        <v>1754</v>
      </c>
      <c r="G196" s="210" t="s">
        <v>754</v>
      </c>
      <c r="H196" s="211">
        <v>30</v>
      </c>
      <c r="I196" s="212"/>
      <c r="J196" s="213">
        <f>ROUND(I196*H196,2)</f>
        <v>0</v>
      </c>
      <c r="K196" s="209" t="s">
        <v>19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310</v>
      </c>
      <c r="AT196" s="218" t="s">
        <v>139</v>
      </c>
      <c r="AU196" s="218" t="s">
        <v>83</v>
      </c>
      <c r="AY196" s="20" t="s">
        <v>136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310</v>
      </c>
      <c r="BM196" s="218" t="s">
        <v>1755</v>
      </c>
    </row>
    <row r="197" s="2" customFormat="1">
      <c r="A197" s="41"/>
      <c r="B197" s="42"/>
      <c r="C197" s="43"/>
      <c r="D197" s="220" t="s">
        <v>145</v>
      </c>
      <c r="E197" s="43"/>
      <c r="F197" s="221" t="s">
        <v>1754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145</v>
      </c>
      <c r="AU197" s="20" t="s">
        <v>83</v>
      </c>
    </row>
    <row r="198" s="2" customFormat="1" ht="24.15" customHeight="1">
      <c r="A198" s="41"/>
      <c r="B198" s="42"/>
      <c r="C198" s="207" t="s">
        <v>577</v>
      </c>
      <c r="D198" s="207" t="s">
        <v>139</v>
      </c>
      <c r="E198" s="208" t="s">
        <v>1756</v>
      </c>
      <c r="F198" s="209" t="s">
        <v>1757</v>
      </c>
      <c r="G198" s="210" t="s">
        <v>305</v>
      </c>
      <c r="H198" s="211">
        <v>62</v>
      </c>
      <c r="I198" s="212"/>
      <c r="J198" s="213">
        <f>ROUND(I198*H198,2)</f>
        <v>0</v>
      </c>
      <c r="K198" s="209" t="s">
        <v>19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310</v>
      </c>
      <c r="AT198" s="218" t="s">
        <v>139</v>
      </c>
      <c r="AU198" s="218" t="s">
        <v>83</v>
      </c>
      <c r="AY198" s="20" t="s">
        <v>136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310</v>
      </c>
      <c r="BM198" s="218" t="s">
        <v>1758</v>
      </c>
    </row>
    <row r="199" s="2" customFormat="1">
      <c r="A199" s="41"/>
      <c r="B199" s="42"/>
      <c r="C199" s="43"/>
      <c r="D199" s="220" t="s">
        <v>145</v>
      </c>
      <c r="E199" s="43"/>
      <c r="F199" s="221" t="s">
        <v>1757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145</v>
      </c>
      <c r="AU199" s="20" t="s">
        <v>83</v>
      </c>
    </row>
    <row r="200" s="2" customFormat="1" ht="24.15" customHeight="1">
      <c r="A200" s="41"/>
      <c r="B200" s="42"/>
      <c r="C200" s="207" t="s">
        <v>585</v>
      </c>
      <c r="D200" s="207" t="s">
        <v>139</v>
      </c>
      <c r="E200" s="208" t="s">
        <v>1759</v>
      </c>
      <c r="F200" s="209" t="s">
        <v>1760</v>
      </c>
      <c r="G200" s="210" t="s">
        <v>1636</v>
      </c>
      <c r="H200" s="211">
        <v>1</v>
      </c>
      <c r="I200" s="212"/>
      <c r="J200" s="213">
        <f>ROUND(I200*H200,2)</f>
        <v>0</v>
      </c>
      <c r="K200" s="209" t="s">
        <v>19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310</v>
      </c>
      <c r="AT200" s="218" t="s">
        <v>139</v>
      </c>
      <c r="AU200" s="218" t="s">
        <v>83</v>
      </c>
      <c r="AY200" s="20" t="s">
        <v>136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310</v>
      </c>
      <c r="BM200" s="218" t="s">
        <v>1761</v>
      </c>
    </row>
    <row r="201" s="2" customFormat="1">
      <c r="A201" s="41"/>
      <c r="B201" s="42"/>
      <c r="C201" s="43"/>
      <c r="D201" s="220" t="s">
        <v>145</v>
      </c>
      <c r="E201" s="43"/>
      <c r="F201" s="221" t="s">
        <v>1760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145</v>
      </c>
      <c r="AU201" s="20" t="s">
        <v>83</v>
      </c>
    </row>
    <row r="202" s="2" customFormat="1" ht="24.15" customHeight="1">
      <c r="A202" s="41"/>
      <c r="B202" s="42"/>
      <c r="C202" s="207" t="s">
        <v>592</v>
      </c>
      <c r="D202" s="207" t="s">
        <v>139</v>
      </c>
      <c r="E202" s="208" t="s">
        <v>1762</v>
      </c>
      <c r="F202" s="209" t="s">
        <v>1763</v>
      </c>
      <c r="G202" s="210" t="s">
        <v>305</v>
      </c>
      <c r="H202" s="211">
        <v>62</v>
      </c>
      <c r="I202" s="212"/>
      <c r="J202" s="213">
        <f>ROUND(I202*H202,2)</f>
        <v>0</v>
      </c>
      <c r="K202" s="209" t="s">
        <v>19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310</v>
      </c>
      <c r="AT202" s="218" t="s">
        <v>139</v>
      </c>
      <c r="AU202" s="218" t="s">
        <v>83</v>
      </c>
      <c r="AY202" s="20" t="s">
        <v>136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310</v>
      </c>
      <c r="BM202" s="218" t="s">
        <v>1764</v>
      </c>
    </row>
    <row r="203" s="2" customFormat="1">
      <c r="A203" s="41"/>
      <c r="B203" s="42"/>
      <c r="C203" s="43"/>
      <c r="D203" s="220" t="s">
        <v>145</v>
      </c>
      <c r="E203" s="43"/>
      <c r="F203" s="221" t="s">
        <v>1763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145</v>
      </c>
      <c r="AU203" s="20" t="s">
        <v>83</v>
      </c>
    </row>
    <row r="204" s="2" customFormat="1" ht="24.15" customHeight="1">
      <c r="A204" s="41"/>
      <c r="B204" s="42"/>
      <c r="C204" s="207" t="s">
        <v>600</v>
      </c>
      <c r="D204" s="207" t="s">
        <v>139</v>
      </c>
      <c r="E204" s="208" t="s">
        <v>1765</v>
      </c>
      <c r="F204" s="209" t="s">
        <v>1766</v>
      </c>
      <c r="G204" s="210" t="s">
        <v>754</v>
      </c>
      <c r="H204" s="211">
        <v>258</v>
      </c>
      <c r="I204" s="212"/>
      <c r="J204" s="213">
        <f>ROUND(I204*H204,2)</f>
        <v>0</v>
      </c>
      <c r="K204" s="209" t="s">
        <v>19</v>
      </c>
      <c r="L204" s="47"/>
      <c r="M204" s="214" t="s">
        <v>19</v>
      </c>
      <c r="N204" s="215" t="s">
        <v>46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310</v>
      </c>
      <c r="AT204" s="218" t="s">
        <v>139</v>
      </c>
      <c r="AU204" s="218" t="s">
        <v>83</v>
      </c>
      <c r="AY204" s="20" t="s">
        <v>136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83</v>
      </c>
      <c r="BK204" s="219">
        <f>ROUND(I204*H204,2)</f>
        <v>0</v>
      </c>
      <c r="BL204" s="20" t="s">
        <v>310</v>
      </c>
      <c r="BM204" s="218" t="s">
        <v>1767</v>
      </c>
    </row>
    <row r="205" s="2" customFormat="1">
      <c r="A205" s="41"/>
      <c r="B205" s="42"/>
      <c r="C205" s="43"/>
      <c r="D205" s="220" t="s">
        <v>145</v>
      </c>
      <c r="E205" s="43"/>
      <c r="F205" s="221" t="s">
        <v>1766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145</v>
      </c>
      <c r="AU205" s="20" t="s">
        <v>83</v>
      </c>
    </row>
    <row r="206" s="2" customFormat="1" ht="33" customHeight="1">
      <c r="A206" s="41"/>
      <c r="B206" s="42"/>
      <c r="C206" s="207" t="s">
        <v>607</v>
      </c>
      <c r="D206" s="207" t="s">
        <v>139</v>
      </c>
      <c r="E206" s="208" t="s">
        <v>1768</v>
      </c>
      <c r="F206" s="209" t="s">
        <v>1769</v>
      </c>
      <c r="G206" s="210" t="s">
        <v>305</v>
      </c>
      <c r="H206" s="211">
        <v>690</v>
      </c>
      <c r="I206" s="212"/>
      <c r="J206" s="213">
        <f>ROUND(I206*H206,2)</f>
        <v>0</v>
      </c>
      <c r="K206" s="209" t="s">
        <v>19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310</v>
      </c>
      <c r="AT206" s="218" t="s">
        <v>139</v>
      </c>
      <c r="AU206" s="218" t="s">
        <v>83</v>
      </c>
      <c r="AY206" s="20" t="s">
        <v>136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310</v>
      </c>
      <c r="BM206" s="218" t="s">
        <v>1770</v>
      </c>
    </row>
    <row r="207" s="2" customFormat="1">
      <c r="A207" s="41"/>
      <c r="B207" s="42"/>
      <c r="C207" s="43"/>
      <c r="D207" s="220" t="s">
        <v>145</v>
      </c>
      <c r="E207" s="43"/>
      <c r="F207" s="221" t="s">
        <v>1769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145</v>
      </c>
      <c r="AU207" s="20" t="s">
        <v>83</v>
      </c>
    </row>
    <row r="208" s="2" customFormat="1" ht="33" customHeight="1">
      <c r="A208" s="41"/>
      <c r="B208" s="42"/>
      <c r="C208" s="207" t="s">
        <v>613</v>
      </c>
      <c r="D208" s="207" t="s">
        <v>139</v>
      </c>
      <c r="E208" s="208" t="s">
        <v>1771</v>
      </c>
      <c r="F208" s="209" t="s">
        <v>1772</v>
      </c>
      <c r="G208" s="210" t="s">
        <v>305</v>
      </c>
      <c r="H208" s="211">
        <v>513</v>
      </c>
      <c r="I208" s="212"/>
      <c r="J208" s="213">
        <f>ROUND(I208*H208,2)</f>
        <v>0</v>
      </c>
      <c r="K208" s="209" t="s">
        <v>19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310</v>
      </c>
      <c r="AT208" s="218" t="s">
        <v>139</v>
      </c>
      <c r="AU208" s="218" t="s">
        <v>83</v>
      </c>
      <c r="AY208" s="20" t="s">
        <v>136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310</v>
      </c>
      <c r="BM208" s="218" t="s">
        <v>1773</v>
      </c>
    </row>
    <row r="209" s="2" customFormat="1">
      <c r="A209" s="41"/>
      <c r="B209" s="42"/>
      <c r="C209" s="43"/>
      <c r="D209" s="220" t="s">
        <v>145</v>
      </c>
      <c r="E209" s="43"/>
      <c r="F209" s="221" t="s">
        <v>1772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145</v>
      </c>
      <c r="AU209" s="20" t="s">
        <v>83</v>
      </c>
    </row>
    <row r="210" s="2" customFormat="1" ht="16.5" customHeight="1">
      <c r="A210" s="41"/>
      <c r="B210" s="42"/>
      <c r="C210" s="207" t="s">
        <v>618</v>
      </c>
      <c r="D210" s="207" t="s">
        <v>139</v>
      </c>
      <c r="E210" s="208" t="s">
        <v>1774</v>
      </c>
      <c r="F210" s="209" t="s">
        <v>1775</v>
      </c>
      <c r="G210" s="210" t="s">
        <v>1636</v>
      </c>
      <c r="H210" s="211">
        <v>1</v>
      </c>
      <c r="I210" s="212"/>
      <c r="J210" s="213">
        <f>ROUND(I210*H210,2)</f>
        <v>0</v>
      </c>
      <c r="K210" s="209" t="s">
        <v>19</v>
      </c>
      <c r="L210" s="47"/>
      <c r="M210" s="214" t="s">
        <v>19</v>
      </c>
      <c r="N210" s="215" t="s">
        <v>46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310</v>
      </c>
      <c r="AT210" s="218" t="s">
        <v>139</v>
      </c>
      <c r="AU210" s="218" t="s">
        <v>83</v>
      </c>
      <c r="AY210" s="20" t="s">
        <v>136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83</v>
      </c>
      <c r="BK210" s="219">
        <f>ROUND(I210*H210,2)</f>
        <v>0</v>
      </c>
      <c r="BL210" s="20" t="s">
        <v>310</v>
      </c>
      <c r="BM210" s="218" t="s">
        <v>1776</v>
      </c>
    </row>
    <row r="211" s="2" customFormat="1">
      <c r="A211" s="41"/>
      <c r="B211" s="42"/>
      <c r="C211" s="43"/>
      <c r="D211" s="220" t="s">
        <v>145</v>
      </c>
      <c r="E211" s="43"/>
      <c r="F211" s="221" t="s">
        <v>1775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145</v>
      </c>
      <c r="AU211" s="20" t="s">
        <v>83</v>
      </c>
    </row>
    <row r="212" s="2" customFormat="1" ht="16.5" customHeight="1">
      <c r="A212" s="41"/>
      <c r="B212" s="42"/>
      <c r="C212" s="207" t="s">
        <v>626</v>
      </c>
      <c r="D212" s="207" t="s">
        <v>139</v>
      </c>
      <c r="E212" s="208" t="s">
        <v>1777</v>
      </c>
      <c r="F212" s="209" t="s">
        <v>1778</v>
      </c>
      <c r="G212" s="210" t="s">
        <v>1636</v>
      </c>
      <c r="H212" s="211">
        <v>1</v>
      </c>
      <c r="I212" s="212"/>
      <c r="J212" s="213">
        <f>ROUND(I212*H212,2)</f>
        <v>0</v>
      </c>
      <c r="K212" s="209" t="s">
        <v>19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310</v>
      </c>
      <c r="AT212" s="218" t="s">
        <v>139</v>
      </c>
      <c r="AU212" s="218" t="s">
        <v>83</v>
      </c>
      <c r="AY212" s="20" t="s">
        <v>136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310</v>
      </c>
      <c r="BM212" s="218" t="s">
        <v>1779</v>
      </c>
    </row>
    <row r="213" s="2" customFormat="1">
      <c r="A213" s="41"/>
      <c r="B213" s="42"/>
      <c r="C213" s="43"/>
      <c r="D213" s="220" t="s">
        <v>145</v>
      </c>
      <c r="E213" s="43"/>
      <c r="F213" s="221" t="s">
        <v>1778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145</v>
      </c>
      <c r="AU213" s="20" t="s">
        <v>83</v>
      </c>
    </row>
    <row r="214" s="2" customFormat="1" ht="62.7" customHeight="1">
      <c r="A214" s="41"/>
      <c r="B214" s="42"/>
      <c r="C214" s="207" t="s">
        <v>631</v>
      </c>
      <c r="D214" s="207" t="s">
        <v>139</v>
      </c>
      <c r="E214" s="208" t="s">
        <v>1780</v>
      </c>
      <c r="F214" s="209" t="s">
        <v>1781</v>
      </c>
      <c r="G214" s="210" t="s">
        <v>1636</v>
      </c>
      <c r="H214" s="211">
        <v>1</v>
      </c>
      <c r="I214" s="212"/>
      <c r="J214" s="213">
        <f>ROUND(I214*H214,2)</f>
        <v>0</v>
      </c>
      <c r="K214" s="209" t="s">
        <v>19</v>
      </c>
      <c r="L214" s="47"/>
      <c r="M214" s="214" t="s">
        <v>19</v>
      </c>
      <c r="N214" s="215" t="s">
        <v>46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310</v>
      </c>
      <c r="AT214" s="218" t="s">
        <v>139</v>
      </c>
      <c r="AU214" s="218" t="s">
        <v>83</v>
      </c>
      <c r="AY214" s="20" t="s">
        <v>136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310</v>
      </c>
      <c r="BM214" s="218" t="s">
        <v>1782</v>
      </c>
    </row>
    <row r="215" s="2" customFormat="1">
      <c r="A215" s="41"/>
      <c r="B215" s="42"/>
      <c r="C215" s="43"/>
      <c r="D215" s="220" t="s">
        <v>145</v>
      </c>
      <c r="E215" s="43"/>
      <c r="F215" s="221" t="s">
        <v>1781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145</v>
      </c>
      <c r="AU215" s="20" t="s">
        <v>83</v>
      </c>
    </row>
    <row r="216" s="2" customFormat="1" ht="24.15" customHeight="1">
      <c r="A216" s="41"/>
      <c r="B216" s="42"/>
      <c r="C216" s="207" t="s">
        <v>637</v>
      </c>
      <c r="D216" s="207" t="s">
        <v>139</v>
      </c>
      <c r="E216" s="208" t="s">
        <v>1783</v>
      </c>
      <c r="F216" s="209" t="s">
        <v>1784</v>
      </c>
      <c r="G216" s="210" t="s">
        <v>1636</v>
      </c>
      <c r="H216" s="211">
        <v>1</v>
      </c>
      <c r="I216" s="212"/>
      <c r="J216" s="213">
        <f>ROUND(I216*H216,2)</f>
        <v>0</v>
      </c>
      <c r="K216" s="209" t="s">
        <v>19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310</v>
      </c>
      <c r="AT216" s="218" t="s">
        <v>139</v>
      </c>
      <c r="AU216" s="218" t="s">
        <v>83</v>
      </c>
      <c r="AY216" s="20" t="s">
        <v>136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310</v>
      </c>
      <c r="BM216" s="218" t="s">
        <v>1785</v>
      </c>
    </row>
    <row r="217" s="2" customFormat="1">
      <c r="A217" s="41"/>
      <c r="B217" s="42"/>
      <c r="C217" s="43"/>
      <c r="D217" s="220" t="s">
        <v>145</v>
      </c>
      <c r="E217" s="43"/>
      <c r="F217" s="221" t="s">
        <v>1784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145</v>
      </c>
      <c r="AU217" s="20" t="s">
        <v>83</v>
      </c>
    </row>
    <row r="218" s="2" customFormat="1" ht="16.5" customHeight="1">
      <c r="A218" s="41"/>
      <c r="B218" s="42"/>
      <c r="C218" s="207" t="s">
        <v>641</v>
      </c>
      <c r="D218" s="207" t="s">
        <v>139</v>
      </c>
      <c r="E218" s="208" t="s">
        <v>1786</v>
      </c>
      <c r="F218" s="209" t="s">
        <v>1787</v>
      </c>
      <c r="G218" s="210" t="s">
        <v>1636</v>
      </c>
      <c r="H218" s="211">
        <v>1</v>
      </c>
      <c r="I218" s="212"/>
      <c r="J218" s="213">
        <f>ROUND(I218*H218,2)</f>
        <v>0</v>
      </c>
      <c r="K218" s="209" t="s">
        <v>19</v>
      </c>
      <c r="L218" s="47"/>
      <c r="M218" s="214" t="s">
        <v>19</v>
      </c>
      <c r="N218" s="215" t="s">
        <v>46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310</v>
      </c>
      <c r="AT218" s="218" t="s">
        <v>139</v>
      </c>
      <c r="AU218" s="218" t="s">
        <v>83</v>
      </c>
      <c r="AY218" s="20" t="s">
        <v>136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310</v>
      </c>
      <c r="BM218" s="218" t="s">
        <v>1788</v>
      </c>
    </row>
    <row r="219" s="2" customFormat="1">
      <c r="A219" s="41"/>
      <c r="B219" s="42"/>
      <c r="C219" s="43"/>
      <c r="D219" s="220" t="s">
        <v>145</v>
      </c>
      <c r="E219" s="43"/>
      <c r="F219" s="221" t="s">
        <v>1787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145</v>
      </c>
      <c r="AU219" s="20" t="s">
        <v>83</v>
      </c>
    </row>
    <row r="220" s="2" customFormat="1" ht="16.5" customHeight="1">
      <c r="A220" s="41"/>
      <c r="B220" s="42"/>
      <c r="C220" s="207" t="s">
        <v>649</v>
      </c>
      <c r="D220" s="207" t="s">
        <v>139</v>
      </c>
      <c r="E220" s="208" t="s">
        <v>1789</v>
      </c>
      <c r="F220" s="209" t="s">
        <v>1790</v>
      </c>
      <c r="G220" s="210" t="s">
        <v>1636</v>
      </c>
      <c r="H220" s="211">
        <v>1</v>
      </c>
      <c r="I220" s="212"/>
      <c r="J220" s="213">
        <f>ROUND(I220*H220,2)</f>
        <v>0</v>
      </c>
      <c r="K220" s="209" t="s">
        <v>19</v>
      </c>
      <c r="L220" s="47"/>
      <c r="M220" s="214" t="s">
        <v>19</v>
      </c>
      <c r="N220" s="215" t="s">
        <v>46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310</v>
      </c>
      <c r="AT220" s="218" t="s">
        <v>139</v>
      </c>
      <c r="AU220" s="218" t="s">
        <v>83</v>
      </c>
      <c r="AY220" s="20" t="s">
        <v>136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83</v>
      </c>
      <c r="BK220" s="219">
        <f>ROUND(I220*H220,2)</f>
        <v>0</v>
      </c>
      <c r="BL220" s="20" t="s">
        <v>310</v>
      </c>
      <c r="BM220" s="218" t="s">
        <v>1791</v>
      </c>
    </row>
    <row r="221" s="2" customFormat="1">
      <c r="A221" s="41"/>
      <c r="B221" s="42"/>
      <c r="C221" s="43"/>
      <c r="D221" s="220" t="s">
        <v>145</v>
      </c>
      <c r="E221" s="43"/>
      <c r="F221" s="221" t="s">
        <v>1790</v>
      </c>
      <c r="G221" s="43"/>
      <c r="H221" s="43"/>
      <c r="I221" s="222"/>
      <c r="J221" s="43"/>
      <c r="K221" s="43"/>
      <c r="L221" s="47"/>
      <c r="M221" s="228"/>
      <c r="N221" s="229"/>
      <c r="O221" s="230"/>
      <c r="P221" s="230"/>
      <c r="Q221" s="230"/>
      <c r="R221" s="230"/>
      <c r="S221" s="230"/>
      <c r="T221" s="23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145</v>
      </c>
      <c r="AU221" s="20" t="s">
        <v>83</v>
      </c>
    </row>
    <row r="222" s="2" customFormat="1" ht="6.96" customHeight="1">
      <c r="A222" s="41"/>
      <c r="B222" s="62"/>
      <c r="C222" s="63"/>
      <c r="D222" s="63"/>
      <c r="E222" s="63"/>
      <c r="F222" s="63"/>
      <c r="G222" s="63"/>
      <c r="H222" s="63"/>
      <c r="I222" s="63"/>
      <c r="J222" s="63"/>
      <c r="K222" s="63"/>
      <c r="L222" s="47"/>
      <c r="M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</sheetData>
  <sheetProtection sheet="1" autoFilter="0" formatColumns="0" formatRows="0" objects="1" scenarios="1" spinCount="100000" saltValue="18JlGCdqogF4PhNnXlDzhroZJTTQwAKlH6Vp/b8BSDNLSDLQq9Nfu/zFhFjH7UIjzRo+Qj5N8gak0Z9VvP4dvQ==" hashValue="i4SWHrJCXxS2ZiTJj6znpxcWYXie/KgJh/3C4ltU4oOXxUkd2gIpHBPk5PBXeQVntV7y/+ibES9yoDx2zTZfMQ==" algorithmName="SHA-512" password="CC2B"/>
  <autoFilter ref="C79:K221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Vilingr</dc:creator>
  <cp:lastModifiedBy>Jakub Vilingr</cp:lastModifiedBy>
  <dcterms:created xsi:type="dcterms:W3CDTF">2026-01-29T13:49:19Z</dcterms:created>
  <dcterms:modified xsi:type="dcterms:W3CDTF">2026-01-29T13:49:32Z</dcterms:modified>
</cp:coreProperties>
</file>