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G:\Můj disk\stavby\stavby 2024-2025\08_A.Nobela,Aš\"/>
    </mc:Choice>
  </mc:AlternateContent>
  <bookViews>
    <workbookView xWindow="0" yWindow="0" windowWidth="0" windowHeight="0"/>
  </bookViews>
  <sheets>
    <sheet name="Rekapitulace stavby" sheetId="1" r:id="rId1"/>
    <sheet name="08_2025 - Oprava MK ul.Al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'08_2025 - Oprava MK ul.Al...'!$C$120:$K$164</definedName>
    <definedName name="_xlnm.Print_Area" localSheetId="1">'08_2025 - Oprava MK ul.Al...'!$C$4:$J$76,'08_2025 - Oprava MK ul.Al...'!$C$82:$J$104,'08_2025 - Oprava MK ul.Al...'!$C$110:$J$164</definedName>
    <definedName name="_xlnm.Print_Titles" localSheetId="1">'08_2025 - Oprava MK ul.Al...'!$120:$120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64"/>
  <c r="BH164"/>
  <c r="BG164"/>
  <c r="BF164"/>
  <c r="T164"/>
  <c r="T163"/>
  <c r="R164"/>
  <c r="R163"/>
  <c r="P164"/>
  <c r="P163"/>
  <c r="BI162"/>
  <c r="BH162"/>
  <c r="BG162"/>
  <c r="BF162"/>
  <c r="T162"/>
  <c r="R162"/>
  <c r="P162"/>
  <c r="BI161"/>
  <c r="BH161"/>
  <c r="BG161"/>
  <c r="BF161"/>
  <c r="T161"/>
  <c r="R161"/>
  <c r="P161"/>
  <c r="BI158"/>
  <c r="BH158"/>
  <c r="BG158"/>
  <c r="BF158"/>
  <c r="T158"/>
  <c r="T157"/>
  <c r="R158"/>
  <c r="R157"/>
  <c r="P158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8"/>
  <c r="F117"/>
  <c r="F115"/>
  <c r="E113"/>
  <c r="J90"/>
  <c r="F89"/>
  <c r="F87"/>
  <c r="E85"/>
  <c r="J19"/>
  <c r="E19"/>
  <c r="J117"/>
  <c r="J18"/>
  <c r="J16"/>
  <c r="E16"/>
  <c r="F118"/>
  <c r="J15"/>
  <c r="J10"/>
  <c r="J115"/>
  <c i="1" r="L90"/>
  <c r="AM90"/>
  <c r="AM89"/>
  <c r="L89"/>
  <c r="AM87"/>
  <c r="L87"/>
  <c r="L85"/>
  <c r="L84"/>
  <c i="2" r="F34"/>
  <c r="BK162"/>
  <c r="J162"/>
  <c r="BK158"/>
  <c r="BK156"/>
  <c r="J156"/>
  <c r="J155"/>
  <c r="BK149"/>
  <c r="BK147"/>
  <c r="BK146"/>
  <c r="J146"/>
  <c r="J143"/>
  <c r="J141"/>
  <c r="BK137"/>
  <c r="BK132"/>
  <c r="BK128"/>
  <c i="1" r="AS94"/>
  <c i="2" r="BK134"/>
  <c r="J128"/>
  <c r="J124"/>
  <c r="J132"/>
  <c r="J126"/>
  <c r="F32"/>
  <c r="F35"/>
  <c r="BK161"/>
  <c r="J158"/>
  <c r="BK155"/>
  <c r="BK153"/>
  <c r="J149"/>
  <c r="J147"/>
  <c r="BK145"/>
  <c r="BK141"/>
  <c r="BK139"/>
  <c r="BK135"/>
  <c r="BK130"/>
  <c r="BK124"/>
  <c r="J32"/>
  <c r="BK143"/>
  <c r="J139"/>
  <c r="J134"/>
  <c r="J130"/>
  <c r="F33"/>
  <c r="J135"/>
  <c r="BK164"/>
  <c r="J164"/>
  <c r="J161"/>
  <c r="J153"/>
  <c r="J145"/>
  <c r="J137"/>
  <c r="BK126"/>
  <c l="1" r="R144"/>
  <c r="P123"/>
  <c r="T144"/>
  <c r="P144"/>
  <c r="R123"/>
  <c r="T131"/>
  <c r="P148"/>
  <c r="R160"/>
  <c r="R159"/>
  <c r="BK123"/>
  <c r="P131"/>
  <c r="BK148"/>
  <c r="J148"/>
  <c r="J99"/>
  <c r="BK160"/>
  <c r="T123"/>
  <c r="BK144"/>
  <c r="J144"/>
  <c r="J98"/>
  <c r="T148"/>
  <c r="P160"/>
  <c r="P159"/>
  <c r="BK131"/>
  <c r="J131"/>
  <c r="J97"/>
  <c r="R131"/>
  <c r="R148"/>
  <c r="T160"/>
  <c r="T159"/>
  <c r="BK157"/>
  <c r="J157"/>
  <c r="J100"/>
  <c r="BK163"/>
  <c r="J163"/>
  <c r="J103"/>
  <c i="1" r="BC95"/>
  <c r="AW95"/>
  <c i="2" r="J87"/>
  <c r="J89"/>
  <c r="F90"/>
  <c r="BE124"/>
  <c r="BE126"/>
  <c r="BE128"/>
  <c r="BE130"/>
  <c r="BE132"/>
  <c r="BE134"/>
  <c r="BE135"/>
  <c r="BE137"/>
  <c r="BE139"/>
  <c r="BE141"/>
  <c r="BE143"/>
  <c r="BE145"/>
  <c r="BE146"/>
  <c r="BE147"/>
  <c r="BE149"/>
  <c r="BE153"/>
  <c r="BE155"/>
  <c r="BE156"/>
  <c r="BE158"/>
  <c r="BE161"/>
  <c r="BE162"/>
  <c r="BE164"/>
  <c i="1" r="BB95"/>
  <c r="BA95"/>
  <c r="BD95"/>
  <c r="BB94"/>
  <c r="W31"/>
  <c r="BD94"/>
  <c r="W33"/>
  <c r="BC94"/>
  <c r="W32"/>
  <c r="BA94"/>
  <c r="W30"/>
  <c i="2" l="1" r="BK122"/>
  <c r="J122"/>
  <c r="J95"/>
  <c r="T122"/>
  <c r="T121"/>
  <c r="BK159"/>
  <c r="J159"/>
  <c r="J101"/>
  <c r="R122"/>
  <c r="R121"/>
  <c r="P122"/>
  <c r="P121"/>
  <c i="1" r="AU95"/>
  <c i="2" r="J123"/>
  <c r="J96"/>
  <c r="J160"/>
  <c r="J102"/>
  <c i="1" r="AU94"/>
  <c r="AW94"/>
  <c r="AK30"/>
  <c r="AY94"/>
  <c i="2" r="F31"/>
  <c i="1" r="AZ95"/>
  <c r="AZ94"/>
  <c r="W29"/>
  <c r="AX94"/>
  <c i="2" r="J31"/>
  <c i="1" r="AV95"/>
  <c r="AT95"/>
  <c i="2" l="1" r="BK121"/>
  <c r="J121"/>
  <c r="J94"/>
  <c i="1" r="AV94"/>
  <c r="AK29"/>
  <c i="2" l="1" r="J28"/>
  <c i="1" r="AG95"/>
  <c r="AG94"/>
  <c r="AK26"/>
  <c r="AT94"/>
  <c i="2" l="1" r="J37"/>
  <c i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<sst xmlns="http://schemas.openxmlformats.org/spreadsheetml/2006/main">
  <si>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</si>
  <si>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</si>
  <si>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</si>
  <si>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</si>
  <si>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</si>
  <si>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{ff204581-e0a3-4e3a-9d8c-6d7b9aa722d8}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</si>
  <si>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</si>
  <si>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</si>
  <si>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</si>
  <si>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</si>
  <si>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</si>
  <si>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</si>
  <si>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</si>
  <si>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</si>
  <si>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08_2025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</si>
  <si>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</si>
  <si>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</si>
  <si>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MK ul.Alfreda Nobela,Aš, p.p.č.2360/3</t>
  </si>
  <si>
    <t>KSO:</t>
  </si>
  <si>
    <t>CC-CZ:</t>
  </si>
  <si>
    <t>Místo:</t>
  </si>
  <si>
    <t>Aš</t>
  </si>
  <si>
    <t>Datum:</t>
  </si>
  <si>
    <t>13. 2. 2025</t>
  </si>
  <si>
    <t>Zadavatel:</t>
  </si>
  <si>
    <t>IČ:</t>
  </si>
  <si>
    <t>00253901</t>
  </si>
  <si>
    <t>Město Aš, Kamenná 52, 352 01 Aš</t>
  </si>
  <si>
    <t>DIČ:</t>
  </si>
  <si>
    <t>CZ00253901</t>
  </si>
  <si>
    <t>Uchazeč:</t>
  </si>
  <si>
    <t>Vyplň údaj</t>
  </si>
  <si>
    <t>Projektant:</t>
  </si>
  <si>
    <t xml:space="preserve"> </t>
  </si>
  <si>
    <t>True</t>
  </si>
  <si>
    <t>Zpracovatel:</t>
  </si>
  <si>
    <t>42817315</t>
  </si>
  <si>
    <t>Lubomír Tomandl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</si>
  <si>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</si>
  <si>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</si>
  <si>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</si>
  <si>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</si>
  <si>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</si>
  <si>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</si>
  <si>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</si>
  <si>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</si>
  <si>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</si>
  <si>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</si>
  <si>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</si>
  <si>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</si>
  <si>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</si>
  <si>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</si>
  <si>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</si>
  <si>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</si>
  <si>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</si>
  <si>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</si>
  <si>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</si>
  <si>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</si>
  <si>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</si>
  <si>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</si>
  <si>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</si>
  <si>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</si>
  <si>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</si>
  <si>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</si>
  <si>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</si>
  <si>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</si>
  <si>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</si>
  <si>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</si>
  <si>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</si>
  <si>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</si>
  <si>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</si>
  <si>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</si>
  <si>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</si>
  <si>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</si>
  <si>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</si>
  <si>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</si>
  <si>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</si>
  <si>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</si>
  <si>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</si>
  <si>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</si>
  <si>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</si>
  <si>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</si>
  <si>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</si>
  <si>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</si>
  <si>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</si>
  <si>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</si>
  <si>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</si>
  <si>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</si>
  <si>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</si>
  <si>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</si>
  <si>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</si>
  <si>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</si>
  <si>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</si>
  <si>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</si>
  <si>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</si>
  <si>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</si>
  <si>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</si>
  <si>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</si>
  <si>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</si>
  <si>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</si>
  <si>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</si>
  <si>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</si>
  <si>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</si>
  <si>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</si>
  <si>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</si>
  <si>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</si>
  <si>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</si>
  <si>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</si>
  <si>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</si>
  <si>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</si>
  <si>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</si>
  <si>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</si>
  <si>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</si>
  <si>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</si>
  <si>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</si>
  <si>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</si>
  <si>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</si>
  <si>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</si>
  <si>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</si>
  <si>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</si>
  <si>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111301111</t>
  </si>
  <si>
    <t>Sejmutí drnu tl do 100 mm (příprava krajnic) s přemístěním do 50 m nebo naložením na dopravní prostředek</t>
  </si>
  <si>
    <t>m2</t>
  </si>
  <si>
    <t>4</t>
  </si>
  <si>
    <t>-1006381809</t>
  </si>
  <si>
    <t>VV</t>
  </si>
  <si>
    <t>101*0,7*2</t>
  </si>
  <si>
    <t>113107152</t>
  </si>
  <si>
    <t>Odstranění podkladu z kameniva těženého tl přes 100 do 200 mm strojně pl přes 50 do 200 m2</t>
  </si>
  <si>
    <t>-1077530878</t>
  </si>
  <si>
    <t>101*4*0,5 "sanace 50% ploch"</t>
  </si>
  <si>
    <t>3</t>
  </si>
  <si>
    <t>113107242</t>
  </si>
  <si>
    <t>Odstranění podkladu živičného tl přes 50 do 100 mm strojně pl přes 200 m2</t>
  </si>
  <si>
    <t>1633630806</t>
  </si>
  <si>
    <t>181951112</t>
  </si>
  <si>
    <t>Úprava pláně v hornině třídy těžitelnosti I skupiny 1 až 3 se zhutněním strojně</t>
  </si>
  <si>
    <t>1601648546</t>
  </si>
  <si>
    <t>5</t>
  </si>
  <si>
    <t>Komunikace pozemní</t>
  </si>
  <si>
    <t>564861111</t>
  </si>
  <si>
    <t>SANACE-Podklad ze štěrkodrtě ŠD plochy přes 100 m2 tl do 200 mm</t>
  </si>
  <si>
    <t>-1342914828</t>
  </si>
  <si>
    <t>101*4*0,5</t>
  </si>
  <si>
    <t>6</t>
  </si>
  <si>
    <t>564861111.01</t>
  </si>
  <si>
    <t>Příplatek za provádění konstr. vrstev za provozu. Podklad ze štěrkodrtě ŠD plochy přes 100 m2 tl do 200 mm</t>
  </si>
  <si>
    <t>1690243531</t>
  </si>
  <si>
    <t>7</t>
  </si>
  <si>
    <t>565145101</t>
  </si>
  <si>
    <t>Asfaltový beton vrstva podkladní ACP 16 (obalované kamenivo OKS) tl 60 mm š do 1,5 m</t>
  </si>
  <si>
    <t>724691519</t>
  </si>
  <si>
    <t>8</t>
  </si>
  <si>
    <t>569831111</t>
  </si>
  <si>
    <t>Zpevnění krajnic štěrkodrtí tl 100 mm</t>
  </si>
  <si>
    <t>1108306638</t>
  </si>
  <si>
    <t>101*0,6*2</t>
  </si>
  <si>
    <t>9</t>
  </si>
  <si>
    <t>573211108</t>
  </si>
  <si>
    <t>Postřik živičný spojovací z asfaltu v množství 0,40 kg/m2</t>
  </si>
  <si>
    <t>870274820</t>
  </si>
  <si>
    <t xml:space="preserve">101*4 </t>
  </si>
  <si>
    <t>10</t>
  </si>
  <si>
    <t>576143221</t>
  </si>
  <si>
    <t>Asfaltový koberec mastixový SMA 11 (AKMS) tl 50 mm š přes 3 m</t>
  </si>
  <si>
    <t>-936978966</t>
  </si>
  <si>
    <t>101*4</t>
  </si>
  <si>
    <t>11</t>
  </si>
  <si>
    <t>576143221.01</t>
  </si>
  <si>
    <t>Příplatek za realizaci asfaltových ploch za provozu. Asfaltový koberec mastixový SMA 11 (AKMS) tl 50 mm š přes 3 m</t>
  </si>
  <si>
    <t>441039410</t>
  </si>
  <si>
    <t>Ostatní konstrukce a práce, bourání</t>
  </si>
  <si>
    <t>919732211</t>
  </si>
  <si>
    <t>Styčná spára napojení nového živičného povrchu na stávající za tepla š 15 mm hl 25 mm s prořezáním</t>
  </si>
  <si>
    <t>m</t>
  </si>
  <si>
    <t>-625417145</t>
  </si>
  <si>
    <t>13</t>
  </si>
  <si>
    <t>919735112</t>
  </si>
  <si>
    <t>Řezání stávajícího živičného krytu hl přes 50 do 100 mm</t>
  </si>
  <si>
    <t>-244473547</t>
  </si>
  <si>
    <t>14</t>
  </si>
  <si>
    <t>938909311</t>
  </si>
  <si>
    <t>Čištění vozovek metením strojně podkladu nebo krytu betonového nebo živičného</t>
  </si>
  <si>
    <t>-569948262</t>
  </si>
  <si>
    <t>997</t>
  </si>
  <si>
    <t>Přesun sutě</t>
  </si>
  <si>
    <t>15</t>
  </si>
  <si>
    <t>997221551</t>
  </si>
  <si>
    <t>Vodorovná doprava suti ze sypkých materiálů do 1 km</t>
  </si>
  <si>
    <t>t</t>
  </si>
  <si>
    <t>194355152</t>
  </si>
  <si>
    <t>"zemina z krajnic" 141,4*0,1*1,8</t>
  </si>
  <si>
    <t>"sanace" 60,6+44,44</t>
  </si>
  <si>
    <t>Součet</t>
  </si>
  <si>
    <t>16</t>
  </si>
  <si>
    <t>997221559</t>
  </si>
  <si>
    <t>Příplatek ZKD 1 km u vodorovné dopravy suti ze sypkých materiálů</t>
  </si>
  <si>
    <t>-1087252459</t>
  </si>
  <si>
    <t>"odvoz na rec. stř. 9 km" 130,492*8</t>
  </si>
  <si>
    <t>17</t>
  </si>
  <si>
    <t>997221873</t>
  </si>
  <si>
    <t>Poplatek za uložení na recyklační skládce (skládkovné) stavebního odpadu zeminy a kamení zatříděného do Katalogu odpadů pod kódem 17 05 04</t>
  </si>
  <si>
    <t>-1008283975</t>
  </si>
  <si>
    <t>18</t>
  </si>
  <si>
    <t>997221875</t>
  </si>
  <si>
    <t>Poplatek za uložení na recyklační skládce (skládkovné) stavebního odpadu asfaltového bez obsahu dehtu zatříděného do Katalogu odpadů pod kódem 17 03 02</t>
  </si>
  <si>
    <t>-1749074778</t>
  </si>
  <si>
    <t>998</t>
  </si>
  <si>
    <t>Přesun hmot</t>
  </si>
  <si>
    <t>19</t>
  </si>
  <si>
    <t>998225111</t>
  </si>
  <si>
    <t>Přesun hmot pro pozemní komunikace s krytem z kamene, monolitickým betonovým nebo živičným</t>
  </si>
  <si>
    <t>745192070</t>
  </si>
  <si>
    <t>VRN</t>
  </si>
  <si>
    <t>Vedlejší rozpočtové náklady</t>
  </si>
  <si>
    <t>VRN3</t>
  </si>
  <si>
    <t>Zařízení staveniště</t>
  </si>
  <si>
    <t>20</t>
  </si>
  <si>
    <t>030001000</t>
  </si>
  <si>
    <t>kpl</t>
  </si>
  <si>
    <t>1024</t>
  </si>
  <si>
    <t>-1562365192</t>
  </si>
  <si>
    <t>034503000</t>
  </si>
  <si>
    <t>Informační tabule na staveništi</t>
  </si>
  <si>
    <t>534882207</t>
  </si>
  <si>
    <t>VRN7</t>
  </si>
  <si>
    <t>Provozní vlivy</t>
  </si>
  <si>
    <t>22</t>
  </si>
  <si>
    <t>072203000</t>
  </si>
  <si>
    <t>Silniční provoz - zajištění DIO (dopravní značení)</t>
  </si>
  <si>
    <t>-209211618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</si>
</sst>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29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36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38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40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41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42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43</v>
      </c>
      <c r="E29" s="46"/>
      <c r="F29" s="31" t="s">
        <v>44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45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46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47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48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50</v>
      </c>
      <c r="U35" s="53"/>
      <c r="V35" s="53"/>
      <c r="W35" s="53"/>
      <c r="X35" s="55" t="s">
        <v>51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53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54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55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54</v>
      </c>
      <c r="AI60" s="41"/>
      <c r="AJ60" s="41"/>
      <c r="AK60" s="41"/>
      <c r="AL60" s="41"/>
      <c r="AM60" s="63" t="s">
        <v>55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56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57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54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55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54</v>
      </c>
      <c r="AI75" s="41"/>
      <c r="AJ75" s="41"/>
      <c r="AK75" s="41"/>
      <c r="AL75" s="41"/>
      <c r="AM75" s="63" t="s">
        <v>55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58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08_2025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Oprava MK ul.Alfreda Nobela,Aš, p.p.č.2360/3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Aš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13. 2. 2025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Aš, Kamenná 52, 352 01 Aš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32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59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30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35</v>
      </c>
      <c r="AJ90" s="39"/>
      <c r="AK90" s="39"/>
      <c r="AL90" s="39"/>
      <c r="AM90" s="79" t="str">
        <f>IF(E20="","",E20)</f>
        <v>Lubomír Tomandl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60</v>
      </c>
      <c r="D92" s="93"/>
      <c r="E92" s="93"/>
      <c r="F92" s="93"/>
      <c r="G92" s="93"/>
      <c r="H92" s="94"/>
      <c r="I92" s="95" t="s">
        <v>61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62</v>
      </c>
      <c r="AH92" s="93"/>
      <c r="AI92" s="93"/>
      <c r="AJ92" s="93"/>
      <c r="AK92" s="93"/>
      <c r="AL92" s="93"/>
      <c r="AM92" s="93"/>
      <c r="AN92" s="95" t="s">
        <v>63</v>
      </c>
      <c r="AO92" s="93"/>
      <c r="AP92" s="97"/>
      <c r="AQ92" s="98" t="s">
        <v>64</v>
      </c>
      <c r="AR92" s="43"/>
      <c r="AS92" s="99" t="s">
        <v>65</v>
      </c>
      <c r="AT92" s="100" t="s">
        <v>66</v>
      </c>
      <c r="AU92" s="100" t="s">
        <v>67</v>
      </c>
      <c r="AV92" s="100" t="s">
        <v>68</v>
      </c>
      <c r="AW92" s="100" t="s">
        <v>69</v>
      </c>
      <c r="AX92" s="100" t="s">
        <v>70</v>
      </c>
      <c r="AY92" s="100" t="s">
        <v>71</v>
      </c>
      <c r="AZ92" s="100" t="s">
        <v>72</v>
      </c>
      <c r="BA92" s="100" t="s">
        <v>73</v>
      </c>
      <c r="BB92" s="100" t="s">
        <v>74</v>
      </c>
      <c r="BC92" s="100" t="s">
        <v>75</v>
      </c>
      <c r="BD92" s="101" t="s">
        <v>76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77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78</v>
      </c>
      <c r="BT94" s="116" t="s">
        <v>79</v>
      </c>
      <c r="BV94" s="116" t="s">
        <v>80</v>
      </c>
      <c r="BW94" s="116" t="s">
        <v>5</v>
      </c>
      <c r="BX94" s="116" t="s">
        <v>81</v>
      </c>
      <c r="CL94" s="116" t="s">
        <v>1</v>
      </c>
    </row>
    <row r="95" s="7" customFormat="1" ht="24.75" customHeight="1">
      <c r="A95" s="117" t="s">
        <v>82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'08_2025 - Oprava MK ul.Al...'!J28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83</v>
      </c>
      <c r="AR95" s="124"/>
      <c r="AS95" s="125">
        <v>0</v>
      </c>
      <c r="AT95" s="126">
        <f>ROUND(SUM(AV95:AW95),2)</f>
        <v>0</v>
      </c>
      <c r="AU95" s="127">
        <f>'08_2025 - Oprava MK ul.Al...'!P121</f>
        <v>0</v>
      </c>
      <c r="AV95" s="126">
        <f>'08_2025 - Oprava MK ul.Al...'!J31</f>
        <v>0</v>
      </c>
      <c r="AW95" s="126">
        <f>'08_2025 - Oprava MK ul.Al...'!J32</f>
        <v>0</v>
      </c>
      <c r="AX95" s="126">
        <f>'08_2025 - Oprava MK ul.Al...'!J33</f>
        <v>0</v>
      </c>
      <c r="AY95" s="126">
        <f>'08_2025 - Oprava MK ul.Al...'!J34</f>
        <v>0</v>
      </c>
      <c r="AZ95" s="126">
        <f>'08_2025 - Oprava MK ul.Al...'!F31</f>
        <v>0</v>
      </c>
      <c r="BA95" s="126">
        <f>'08_2025 - Oprava MK ul.Al...'!F32</f>
        <v>0</v>
      </c>
      <c r="BB95" s="126">
        <f>'08_2025 - Oprava MK ul.Al...'!F33</f>
        <v>0</v>
      </c>
      <c r="BC95" s="126">
        <f>'08_2025 - Oprava MK ul.Al...'!F34</f>
        <v>0</v>
      </c>
      <c r="BD95" s="128">
        <f>'08_2025 - Oprava MK ul.Al...'!F35</f>
        <v>0</v>
      </c>
      <c r="BE95" s="7"/>
      <c r="BT95" s="129" t="s">
        <v>84</v>
      </c>
      <c r="BU95" s="129" t="s">
        <v>85</v>
      </c>
      <c r="BV95" s="129" t="s">
        <v>80</v>
      </c>
      <c r="BW95" s="129" t="s">
        <v>5</v>
      </c>
      <c r="BX95" s="129" t="s">
        <v>81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cCaC9PpfA2Gb2Bf7aMbOmfLAWyXeUvjtPJ4gdFtzp1G46Rj1SMPVCbZip5S3URqbR3HV1jJdoptB9jmX7jus+g==" hashValue="zU18wQUofTNaQQr5yj0netMzy0ys/M4fyu5GgSlBMp9RqyZ8atTBM7oOQit/htV4PTAknwgyHqtv2CsToB4aM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8_2025 - Oprava MK ul.Al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86</v>
      </c>
    </row>
    <row r="4" s="1" customFormat="1" ht="24.96" customHeight="1">
      <c r="B4" s="19"/>
      <c r="D4" s="132" t="s">
        <v>87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13. 2. 2025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">
        <v>26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">
        <v>27</v>
      </c>
      <c r="F13" s="37"/>
      <c r="G13" s="37"/>
      <c r="H13" s="37"/>
      <c r="I13" s="134" t="s">
        <v>28</v>
      </c>
      <c r="J13" s="136" t="s">
        <v>29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30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28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32</v>
      </c>
      <c r="E18" s="37"/>
      <c r="F18" s="37"/>
      <c r="G18" s="37"/>
      <c r="H18" s="37"/>
      <c r="I18" s="134" t="s">
        <v>25</v>
      </c>
      <c r="J18" s="136" t="str">
        <f>IF('Rekapitulace stavby'!AN16="","",'Rekapitulace stavby'!AN16)</f>
        <v/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tr">
        <f>IF('Rekapitulace stavby'!E17="","",'Rekapitulace stavby'!E17)</f>
        <v xml:space="preserve"> </v>
      </c>
      <c r="F19" s="37"/>
      <c r="G19" s="37"/>
      <c r="H19" s="37"/>
      <c r="I19" s="134" t="s">
        <v>28</v>
      </c>
      <c r="J19" s="136" t="str">
        <f>IF('Rekapitulace stavby'!AN17="","",'Rekapitulace stavby'!AN17)</f>
        <v/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35</v>
      </c>
      <c r="E21" s="37"/>
      <c r="F21" s="37"/>
      <c r="G21" s="37"/>
      <c r="H21" s="37"/>
      <c r="I21" s="134" t="s">
        <v>25</v>
      </c>
      <c r="J21" s="136" t="s">
        <v>36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">
        <v>37</v>
      </c>
      <c r="F22" s="37"/>
      <c r="G22" s="37"/>
      <c r="H22" s="37"/>
      <c r="I22" s="134" t="s">
        <v>28</v>
      </c>
      <c r="J22" s="136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38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39</v>
      </c>
      <c r="E28" s="37"/>
      <c r="F28" s="37"/>
      <c r="G28" s="37"/>
      <c r="H28" s="37"/>
      <c r="I28" s="37"/>
      <c r="J28" s="144">
        <f>ROUND(J121,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41</v>
      </c>
      <c r="G30" s="37"/>
      <c r="H30" s="37"/>
      <c r="I30" s="145" t="s">
        <v>40</v>
      </c>
      <c r="J30" s="145" t="s">
        <v>42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43</v>
      </c>
      <c r="E31" s="134" t="s">
        <v>44</v>
      </c>
      <c r="F31" s="147">
        <f>ROUND((SUM(BE121:BE164)),  2)</f>
        <v>0</v>
      </c>
      <c r="G31" s="37"/>
      <c r="H31" s="37"/>
      <c r="I31" s="148">
        <v>0.20999999999999999</v>
      </c>
      <c r="J31" s="147">
        <f>ROUND(((SUM(BE121:BE164))*I31),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45</v>
      </c>
      <c r="F32" s="147">
        <f>ROUND((SUM(BF121:BF164)),  2)</f>
        <v>0</v>
      </c>
      <c r="G32" s="37"/>
      <c r="H32" s="37"/>
      <c r="I32" s="148">
        <v>0.12</v>
      </c>
      <c r="J32" s="147">
        <f>ROUND(((SUM(BF121:BF164))*I32),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46</v>
      </c>
      <c r="F33" s="147">
        <f>ROUND((SUM(BG121:BG164)),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47</v>
      </c>
      <c r="F34" s="147">
        <f>ROUND((SUM(BH121:BH164)),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48</v>
      </c>
      <c r="F35" s="147">
        <f>ROUND((SUM(BI121:BI164)),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49</v>
      </c>
      <c r="E37" s="151"/>
      <c r="F37" s="151"/>
      <c r="G37" s="152" t="s">
        <v>50</v>
      </c>
      <c r="H37" s="153" t="s">
        <v>51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52</v>
      </c>
      <c r="E50" s="157"/>
      <c r="F50" s="157"/>
      <c r="G50" s="156" t="s">
        <v>53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54</v>
      </c>
      <c r="E61" s="159"/>
      <c r="F61" s="160" t="s">
        <v>55</v>
      </c>
      <c r="G61" s="158" t="s">
        <v>54</v>
      </c>
      <c r="H61" s="159"/>
      <c r="I61" s="159"/>
      <c r="J61" s="161" t="s">
        <v>55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56</v>
      </c>
      <c r="E65" s="162"/>
      <c r="F65" s="162"/>
      <c r="G65" s="156" t="s">
        <v>57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54</v>
      </c>
      <c r="E76" s="159"/>
      <c r="F76" s="160" t="s">
        <v>55</v>
      </c>
      <c r="G76" s="158" t="s">
        <v>54</v>
      </c>
      <c r="H76" s="159"/>
      <c r="I76" s="159"/>
      <c r="J76" s="161" t="s">
        <v>55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75" t="str">
        <f>E7</f>
        <v>Oprava MK ul.Alfreda Nobela,Aš, p.p.č.2360/3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>Aš</v>
      </c>
      <c r="G87" s="39"/>
      <c r="H87" s="39"/>
      <c r="I87" s="31" t="s">
        <v>22</v>
      </c>
      <c r="J87" s="78" t="str">
        <f>IF(J10="","",J10)</f>
        <v>13. 2. 2025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>Město Aš, Kamenná 52, 352 01 Aš</v>
      </c>
      <c r="G89" s="39"/>
      <c r="H89" s="39"/>
      <c r="I89" s="31" t="s">
        <v>32</v>
      </c>
      <c r="J89" s="35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30</v>
      </c>
      <c r="D90" s="39"/>
      <c r="E90" s="39"/>
      <c r="F90" s="26" t="str">
        <f>IF(E16="","",E16)</f>
        <v>Vyplň údaj</v>
      </c>
      <c r="G90" s="39"/>
      <c r="H90" s="39"/>
      <c r="I90" s="31" t="s">
        <v>35</v>
      </c>
      <c r="J90" s="35" t="str">
        <f>E22</f>
        <v>Lubomír Tomandl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7" t="s">
        <v>89</v>
      </c>
      <c r="D92" s="168"/>
      <c r="E92" s="168"/>
      <c r="F92" s="168"/>
      <c r="G92" s="168"/>
      <c r="H92" s="168"/>
      <c r="I92" s="168"/>
      <c r="J92" s="169" t="s">
        <v>90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0" t="s">
        <v>91</v>
      </c>
      <c r="D94" s="39"/>
      <c r="E94" s="39"/>
      <c r="F94" s="39"/>
      <c r="G94" s="39"/>
      <c r="H94" s="39"/>
      <c r="I94" s="39"/>
      <c r="J94" s="109">
        <f>J121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92</v>
      </c>
    </row>
    <row r="95" s="9" customFormat="1" ht="24.96" customHeight="1">
      <c r="A95" s="9"/>
      <c r="B95" s="171"/>
      <c r="C95" s="172"/>
      <c r="D95" s="173" t="s">
        <v>93</v>
      </c>
      <c r="E95" s="174"/>
      <c r="F95" s="174"/>
      <c r="G95" s="174"/>
      <c r="H95" s="174"/>
      <c r="I95" s="174"/>
      <c r="J95" s="175">
        <f>J122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94</v>
      </c>
      <c r="E96" s="180"/>
      <c r="F96" s="180"/>
      <c r="G96" s="180"/>
      <c r="H96" s="180"/>
      <c r="I96" s="180"/>
      <c r="J96" s="181">
        <f>J123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95</v>
      </c>
      <c r="E97" s="180"/>
      <c r="F97" s="180"/>
      <c r="G97" s="180"/>
      <c r="H97" s="180"/>
      <c r="I97" s="180"/>
      <c r="J97" s="181">
        <f>J131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96</v>
      </c>
      <c r="E98" s="180"/>
      <c r="F98" s="180"/>
      <c r="G98" s="180"/>
      <c r="H98" s="180"/>
      <c r="I98" s="180"/>
      <c r="J98" s="181">
        <f>J144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97</v>
      </c>
      <c r="E99" s="180"/>
      <c r="F99" s="180"/>
      <c r="G99" s="180"/>
      <c r="H99" s="180"/>
      <c r="I99" s="180"/>
      <c r="J99" s="181">
        <f>J148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98</v>
      </c>
      <c r="E100" s="180"/>
      <c r="F100" s="180"/>
      <c r="G100" s="180"/>
      <c r="H100" s="180"/>
      <c r="I100" s="180"/>
      <c r="J100" s="181">
        <f>J157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1"/>
      <c r="C101" s="172"/>
      <c r="D101" s="173" t="s">
        <v>99</v>
      </c>
      <c r="E101" s="174"/>
      <c r="F101" s="174"/>
      <c r="G101" s="174"/>
      <c r="H101" s="174"/>
      <c r="I101" s="174"/>
      <c r="J101" s="175">
        <f>J159</f>
        <v>0</v>
      </c>
      <c r="K101" s="172"/>
      <c r="L101" s="17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77"/>
      <c r="C102" s="178"/>
      <c r="D102" s="179" t="s">
        <v>100</v>
      </c>
      <c r="E102" s="180"/>
      <c r="F102" s="180"/>
      <c r="G102" s="180"/>
      <c r="H102" s="180"/>
      <c r="I102" s="180"/>
      <c r="J102" s="181">
        <f>J160</f>
        <v>0</v>
      </c>
      <c r="K102" s="178"/>
      <c r="L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7"/>
      <c r="C103" s="178"/>
      <c r="D103" s="179" t="s">
        <v>101</v>
      </c>
      <c r="E103" s="180"/>
      <c r="F103" s="180"/>
      <c r="G103" s="180"/>
      <c r="H103" s="180"/>
      <c r="I103" s="180"/>
      <c r="J103" s="181">
        <f>J163</f>
        <v>0</v>
      </c>
      <c r="K103" s="178"/>
      <c r="L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102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E7</f>
        <v>Oprava MK ul.Alfreda Nobela,Aš, p.p.č.2360/3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F10</f>
        <v>Aš</v>
      </c>
      <c r="G115" s="39"/>
      <c r="H115" s="39"/>
      <c r="I115" s="31" t="s">
        <v>22</v>
      </c>
      <c r="J115" s="78" t="str">
        <f>IF(J10="","",J10)</f>
        <v>13. 2. 2025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E13</f>
        <v>Město Aš, Kamenná 52, 352 01 Aš</v>
      </c>
      <c r="G117" s="39"/>
      <c r="H117" s="39"/>
      <c r="I117" s="31" t="s">
        <v>32</v>
      </c>
      <c r="J117" s="35" t="str">
        <f>E19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30</v>
      </c>
      <c r="D118" s="39"/>
      <c r="E118" s="39"/>
      <c r="F118" s="26" t="str">
        <f>IF(E16="","",E16)</f>
        <v>Vyplň údaj</v>
      </c>
      <c r="G118" s="39"/>
      <c r="H118" s="39"/>
      <c r="I118" s="31" t="s">
        <v>35</v>
      </c>
      <c r="J118" s="35" t="str">
        <f>E22</f>
        <v>Lubomír Tomandl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83"/>
      <c r="B120" s="184"/>
      <c r="C120" s="185" t="s">
        <v>103</v>
      </c>
      <c r="D120" s="186" t="s">
        <v>64</v>
      </c>
      <c r="E120" s="186" t="s">
        <v>60</v>
      </c>
      <c r="F120" s="186" t="s">
        <v>61</v>
      </c>
      <c r="G120" s="186" t="s">
        <v>104</v>
      </c>
      <c r="H120" s="186" t="s">
        <v>105</v>
      </c>
      <c r="I120" s="186" t="s">
        <v>106</v>
      </c>
      <c r="J120" s="187" t="s">
        <v>90</v>
      </c>
      <c r="K120" s="188" t="s">
        <v>107</v>
      </c>
      <c r="L120" s="189"/>
      <c r="M120" s="99" t="s">
        <v>1</v>
      </c>
      <c r="N120" s="100" t="s">
        <v>43</v>
      </c>
      <c r="O120" s="100" t="s">
        <v>108</v>
      </c>
      <c r="P120" s="100" t="s">
        <v>109</v>
      </c>
      <c r="Q120" s="100" t="s">
        <v>110</v>
      </c>
      <c r="R120" s="100" t="s">
        <v>111</v>
      </c>
      <c r="S120" s="100" t="s">
        <v>112</v>
      </c>
      <c r="T120" s="101" t="s">
        <v>113</v>
      </c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</row>
    <row r="121" s="2" customFormat="1" ht="22.8" customHeight="1">
      <c r="A121" s="37"/>
      <c r="B121" s="38"/>
      <c r="C121" s="106" t="s">
        <v>114</v>
      </c>
      <c r="D121" s="39"/>
      <c r="E121" s="39"/>
      <c r="F121" s="39"/>
      <c r="G121" s="39"/>
      <c r="H121" s="39"/>
      <c r="I121" s="39"/>
      <c r="J121" s="190">
        <f>BK121</f>
        <v>0</v>
      </c>
      <c r="K121" s="39"/>
      <c r="L121" s="43"/>
      <c r="M121" s="102"/>
      <c r="N121" s="191"/>
      <c r="O121" s="103"/>
      <c r="P121" s="192">
        <f>P122+P159</f>
        <v>0</v>
      </c>
      <c r="Q121" s="103"/>
      <c r="R121" s="192">
        <f>R122+R159</f>
        <v>27.880880000000001</v>
      </c>
      <c r="S121" s="103"/>
      <c r="T121" s="193">
        <f>T122+T159</f>
        <v>113.11999999999999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78</v>
      </c>
      <c r="AU121" s="16" t="s">
        <v>92</v>
      </c>
      <c r="BK121" s="194">
        <f>BK122+BK159</f>
        <v>0</v>
      </c>
    </row>
    <row r="122" s="12" customFormat="1" ht="25.92" customHeight="1">
      <c r="A122" s="12"/>
      <c r="B122" s="195"/>
      <c r="C122" s="196"/>
      <c r="D122" s="197" t="s">
        <v>78</v>
      </c>
      <c r="E122" s="198" t="s">
        <v>115</v>
      </c>
      <c r="F122" s="198" t="s">
        <v>116</v>
      </c>
      <c r="G122" s="196"/>
      <c r="H122" s="196"/>
      <c r="I122" s="199"/>
      <c r="J122" s="200">
        <f>BK122</f>
        <v>0</v>
      </c>
      <c r="K122" s="196"/>
      <c r="L122" s="201"/>
      <c r="M122" s="202"/>
      <c r="N122" s="203"/>
      <c r="O122" s="203"/>
      <c r="P122" s="204">
        <f>P123+P131+P144+P148+P157</f>
        <v>0</v>
      </c>
      <c r="Q122" s="203"/>
      <c r="R122" s="204">
        <f>R123+R131+R144+R148+R157</f>
        <v>27.880880000000001</v>
      </c>
      <c r="S122" s="203"/>
      <c r="T122" s="205">
        <f>T123+T131+T144+T148+T157</f>
        <v>113.11999999999999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6" t="s">
        <v>84</v>
      </c>
      <c r="AT122" s="207" t="s">
        <v>78</v>
      </c>
      <c r="AU122" s="207" t="s">
        <v>79</v>
      </c>
      <c r="AY122" s="206" t="s">
        <v>117</v>
      </c>
      <c r="BK122" s="208">
        <f>BK123+BK131+BK144+BK148+BK157</f>
        <v>0</v>
      </c>
    </row>
    <row r="123" s="12" customFormat="1" ht="22.8" customHeight="1">
      <c r="A123" s="12"/>
      <c r="B123" s="195"/>
      <c r="C123" s="196"/>
      <c r="D123" s="197" t="s">
        <v>78</v>
      </c>
      <c r="E123" s="209" t="s">
        <v>84</v>
      </c>
      <c r="F123" s="209" t="s">
        <v>118</v>
      </c>
      <c r="G123" s="196"/>
      <c r="H123" s="196"/>
      <c r="I123" s="199"/>
      <c r="J123" s="210">
        <f>BK123</f>
        <v>0</v>
      </c>
      <c r="K123" s="196"/>
      <c r="L123" s="201"/>
      <c r="M123" s="202"/>
      <c r="N123" s="203"/>
      <c r="O123" s="203"/>
      <c r="P123" s="204">
        <f>SUM(P124:P130)</f>
        <v>0</v>
      </c>
      <c r="Q123" s="203"/>
      <c r="R123" s="204">
        <f>SUM(R124:R130)</f>
        <v>0</v>
      </c>
      <c r="S123" s="203"/>
      <c r="T123" s="205">
        <f>SUM(T124:T130)</f>
        <v>105.03999999999999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6" t="s">
        <v>84</v>
      </c>
      <c r="AT123" s="207" t="s">
        <v>78</v>
      </c>
      <c r="AU123" s="207" t="s">
        <v>84</v>
      </c>
      <c r="AY123" s="206" t="s">
        <v>117</v>
      </c>
      <c r="BK123" s="208">
        <f>SUM(BK124:BK130)</f>
        <v>0</v>
      </c>
    </row>
    <row r="124" s="2" customFormat="1" ht="37.8" customHeight="1">
      <c r="A124" s="37"/>
      <c r="B124" s="38"/>
      <c r="C124" s="211" t="s">
        <v>84</v>
      </c>
      <c r="D124" s="211" t="s">
        <v>119</v>
      </c>
      <c r="E124" s="212" t="s">
        <v>120</v>
      </c>
      <c r="F124" s="213" t="s">
        <v>121</v>
      </c>
      <c r="G124" s="214" t="s">
        <v>122</v>
      </c>
      <c r="H124" s="215">
        <v>141.40000000000001</v>
      </c>
      <c r="I124" s="216"/>
      <c r="J124" s="217">
        <f>ROUND(I124*H124,2)</f>
        <v>0</v>
      </c>
      <c r="K124" s="218"/>
      <c r="L124" s="43"/>
      <c r="M124" s="219" t="s">
        <v>1</v>
      </c>
      <c r="N124" s="220" t="s">
        <v>44</v>
      </c>
      <c r="O124" s="90"/>
      <c r="P124" s="221">
        <f>O124*H124</f>
        <v>0</v>
      </c>
      <c r="Q124" s="221">
        <v>0</v>
      </c>
      <c r="R124" s="221">
        <f>Q124*H124</f>
        <v>0</v>
      </c>
      <c r="S124" s="221">
        <v>0</v>
      </c>
      <c r="T124" s="22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3" t="s">
        <v>123</v>
      </c>
      <c r="AT124" s="223" t="s">
        <v>119</v>
      </c>
      <c r="AU124" s="223" t="s">
        <v>86</v>
      </c>
      <c r="AY124" s="16" t="s">
        <v>117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6" t="s">
        <v>84</v>
      </c>
      <c r="BK124" s="224">
        <f>ROUND(I124*H124,2)</f>
        <v>0</v>
      </c>
      <c r="BL124" s="16" t="s">
        <v>123</v>
      </c>
      <c r="BM124" s="223" t="s">
        <v>124</v>
      </c>
    </row>
    <row r="125" s="13" customFormat="1">
      <c r="A125" s="13"/>
      <c r="B125" s="225"/>
      <c r="C125" s="226"/>
      <c r="D125" s="227" t="s">
        <v>125</v>
      </c>
      <c r="E125" s="228" t="s">
        <v>1</v>
      </c>
      <c r="F125" s="229" t="s">
        <v>126</v>
      </c>
      <c r="G125" s="226"/>
      <c r="H125" s="230">
        <v>141.40000000000001</v>
      </c>
      <c r="I125" s="231"/>
      <c r="J125" s="226"/>
      <c r="K125" s="226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125</v>
      </c>
      <c r="AU125" s="236" t="s">
        <v>86</v>
      </c>
      <c r="AV125" s="13" t="s">
        <v>86</v>
      </c>
      <c r="AW125" s="13" t="s">
        <v>34</v>
      </c>
      <c r="AX125" s="13" t="s">
        <v>84</v>
      </c>
      <c r="AY125" s="236" t="s">
        <v>117</v>
      </c>
    </row>
    <row r="126" s="2" customFormat="1" ht="33" customHeight="1">
      <c r="A126" s="37"/>
      <c r="B126" s="38"/>
      <c r="C126" s="211" t="s">
        <v>86</v>
      </c>
      <c r="D126" s="211" t="s">
        <v>119</v>
      </c>
      <c r="E126" s="212" t="s">
        <v>127</v>
      </c>
      <c r="F126" s="213" t="s">
        <v>128</v>
      </c>
      <c r="G126" s="214" t="s">
        <v>122</v>
      </c>
      <c r="H126" s="215">
        <v>202</v>
      </c>
      <c r="I126" s="216"/>
      <c r="J126" s="217">
        <f>ROUND(I126*H126,2)</f>
        <v>0</v>
      </c>
      <c r="K126" s="218"/>
      <c r="L126" s="43"/>
      <c r="M126" s="219" t="s">
        <v>1</v>
      </c>
      <c r="N126" s="220" t="s">
        <v>44</v>
      </c>
      <c r="O126" s="90"/>
      <c r="P126" s="221">
        <f>O126*H126</f>
        <v>0</v>
      </c>
      <c r="Q126" s="221">
        <v>0</v>
      </c>
      <c r="R126" s="221">
        <f>Q126*H126</f>
        <v>0</v>
      </c>
      <c r="S126" s="221">
        <v>0.29999999999999999</v>
      </c>
      <c r="T126" s="222">
        <f>S126*H126</f>
        <v>60.599999999999994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3" t="s">
        <v>123</v>
      </c>
      <c r="AT126" s="223" t="s">
        <v>119</v>
      </c>
      <c r="AU126" s="223" t="s">
        <v>86</v>
      </c>
      <c r="AY126" s="16" t="s">
        <v>117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6" t="s">
        <v>84</v>
      </c>
      <c r="BK126" s="224">
        <f>ROUND(I126*H126,2)</f>
        <v>0</v>
      </c>
      <c r="BL126" s="16" t="s">
        <v>123</v>
      </c>
      <c r="BM126" s="223" t="s">
        <v>129</v>
      </c>
    </row>
    <row r="127" s="13" customFormat="1">
      <c r="A127" s="13"/>
      <c r="B127" s="225"/>
      <c r="C127" s="226"/>
      <c r="D127" s="227" t="s">
        <v>125</v>
      </c>
      <c r="E127" s="228" t="s">
        <v>1</v>
      </c>
      <c r="F127" s="229" t="s">
        <v>130</v>
      </c>
      <c r="G127" s="226"/>
      <c r="H127" s="230">
        <v>202</v>
      </c>
      <c r="I127" s="231"/>
      <c r="J127" s="226"/>
      <c r="K127" s="226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125</v>
      </c>
      <c r="AU127" s="236" t="s">
        <v>86</v>
      </c>
      <c r="AV127" s="13" t="s">
        <v>86</v>
      </c>
      <c r="AW127" s="13" t="s">
        <v>34</v>
      </c>
      <c r="AX127" s="13" t="s">
        <v>84</v>
      </c>
      <c r="AY127" s="236" t="s">
        <v>117</v>
      </c>
    </row>
    <row r="128" s="2" customFormat="1" ht="24.15" customHeight="1">
      <c r="A128" s="37"/>
      <c r="B128" s="38"/>
      <c r="C128" s="211" t="s">
        <v>131</v>
      </c>
      <c r="D128" s="211" t="s">
        <v>119</v>
      </c>
      <c r="E128" s="212" t="s">
        <v>132</v>
      </c>
      <c r="F128" s="213" t="s">
        <v>133</v>
      </c>
      <c r="G128" s="214" t="s">
        <v>122</v>
      </c>
      <c r="H128" s="215">
        <v>202</v>
      </c>
      <c r="I128" s="216"/>
      <c r="J128" s="217">
        <f>ROUND(I128*H128,2)</f>
        <v>0</v>
      </c>
      <c r="K128" s="218"/>
      <c r="L128" s="43"/>
      <c r="M128" s="219" t="s">
        <v>1</v>
      </c>
      <c r="N128" s="220" t="s">
        <v>44</v>
      </c>
      <c r="O128" s="90"/>
      <c r="P128" s="221">
        <f>O128*H128</f>
        <v>0</v>
      </c>
      <c r="Q128" s="221">
        <v>0</v>
      </c>
      <c r="R128" s="221">
        <f>Q128*H128</f>
        <v>0</v>
      </c>
      <c r="S128" s="221">
        <v>0.22</v>
      </c>
      <c r="T128" s="222">
        <f>S128*H128</f>
        <v>44.439999999999998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3" t="s">
        <v>123</v>
      </c>
      <c r="AT128" s="223" t="s">
        <v>119</v>
      </c>
      <c r="AU128" s="223" t="s">
        <v>86</v>
      </c>
      <c r="AY128" s="16" t="s">
        <v>117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6" t="s">
        <v>84</v>
      </c>
      <c r="BK128" s="224">
        <f>ROUND(I128*H128,2)</f>
        <v>0</v>
      </c>
      <c r="BL128" s="16" t="s">
        <v>123</v>
      </c>
      <c r="BM128" s="223" t="s">
        <v>134</v>
      </c>
    </row>
    <row r="129" s="13" customFormat="1">
      <c r="A129" s="13"/>
      <c r="B129" s="225"/>
      <c r="C129" s="226"/>
      <c r="D129" s="227" t="s">
        <v>125</v>
      </c>
      <c r="E129" s="228" t="s">
        <v>1</v>
      </c>
      <c r="F129" s="229" t="s">
        <v>130</v>
      </c>
      <c r="G129" s="226"/>
      <c r="H129" s="230">
        <v>202</v>
      </c>
      <c r="I129" s="231"/>
      <c r="J129" s="226"/>
      <c r="K129" s="226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125</v>
      </c>
      <c r="AU129" s="236" t="s">
        <v>86</v>
      </c>
      <c r="AV129" s="13" t="s">
        <v>86</v>
      </c>
      <c r="AW129" s="13" t="s">
        <v>34</v>
      </c>
      <c r="AX129" s="13" t="s">
        <v>84</v>
      </c>
      <c r="AY129" s="236" t="s">
        <v>117</v>
      </c>
    </row>
    <row r="130" s="2" customFormat="1" ht="24.15" customHeight="1">
      <c r="A130" s="37"/>
      <c r="B130" s="38"/>
      <c r="C130" s="211" t="s">
        <v>123</v>
      </c>
      <c r="D130" s="211" t="s">
        <v>119</v>
      </c>
      <c r="E130" s="212" t="s">
        <v>135</v>
      </c>
      <c r="F130" s="213" t="s">
        <v>136</v>
      </c>
      <c r="G130" s="214" t="s">
        <v>122</v>
      </c>
      <c r="H130" s="215">
        <v>202</v>
      </c>
      <c r="I130" s="216"/>
      <c r="J130" s="217">
        <f>ROUND(I130*H130,2)</f>
        <v>0</v>
      </c>
      <c r="K130" s="218"/>
      <c r="L130" s="43"/>
      <c r="M130" s="219" t="s">
        <v>1</v>
      </c>
      <c r="N130" s="220" t="s">
        <v>44</v>
      </c>
      <c r="O130" s="90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3" t="s">
        <v>123</v>
      </c>
      <c r="AT130" s="223" t="s">
        <v>119</v>
      </c>
      <c r="AU130" s="223" t="s">
        <v>86</v>
      </c>
      <c r="AY130" s="16" t="s">
        <v>117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6" t="s">
        <v>84</v>
      </c>
      <c r="BK130" s="224">
        <f>ROUND(I130*H130,2)</f>
        <v>0</v>
      </c>
      <c r="BL130" s="16" t="s">
        <v>123</v>
      </c>
      <c r="BM130" s="223" t="s">
        <v>137</v>
      </c>
    </row>
    <row r="131" s="12" customFormat="1" ht="22.8" customHeight="1">
      <c r="A131" s="12"/>
      <c r="B131" s="195"/>
      <c r="C131" s="196"/>
      <c r="D131" s="197" t="s">
        <v>78</v>
      </c>
      <c r="E131" s="209" t="s">
        <v>138</v>
      </c>
      <c r="F131" s="209" t="s">
        <v>139</v>
      </c>
      <c r="G131" s="196"/>
      <c r="H131" s="196"/>
      <c r="I131" s="199"/>
      <c r="J131" s="210">
        <f>BK131</f>
        <v>0</v>
      </c>
      <c r="K131" s="196"/>
      <c r="L131" s="201"/>
      <c r="M131" s="202"/>
      <c r="N131" s="203"/>
      <c r="O131" s="203"/>
      <c r="P131" s="204">
        <f>SUM(P132:P143)</f>
        <v>0</v>
      </c>
      <c r="Q131" s="203"/>
      <c r="R131" s="204">
        <f>SUM(R132:R143)</f>
        <v>27.876000000000001</v>
      </c>
      <c r="S131" s="203"/>
      <c r="T131" s="205">
        <f>SUM(T132:T143)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6" t="s">
        <v>84</v>
      </c>
      <c r="AT131" s="207" t="s">
        <v>78</v>
      </c>
      <c r="AU131" s="207" t="s">
        <v>84</v>
      </c>
      <c r="AY131" s="206" t="s">
        <v>117</v>
      </c>
      <c r="BK131" s="208">
        <f>SUM(BK132:BK143)</f>
        <v>0</v>
      </c>
    </row>
    <row r="132" s="2" customFormat="1" ht="24.15" customHeight="1">
      <c r="A132" s="37"/>
      <c r="B132" s="38"/>
      <c r="C132" s="211" t="s">
        <v>138</v>
      </c>
      <c r="D132" s="211" t="s">
        <v>119</v>
      </c>
      <c r="E132" s="212" t="s">
        <v>140</v>
      </c>
      <c r="F132" s="213" t="s">
        <v>141</v>
      </c>
      <c r="G132" s="214" t="s">
        <v>122</v>
      </c>
      <c r="H132" s="215">
        <v>202</v>
      </c>
      <c r="I132" s="216"/>
      <c r="J132" s="217">
        <f>ROUND(I132*H132,2)</f>
        <v>0</v>
      </c>
      <c r="K132" s="218"/>
      <c r="L132" s="43"/>
      <c r="M132" s="219" t="s">
        <v>1</v>
      </c>
      <c r="N132" s="220" t="s">
        <v>44</v>
      </c>
      <c r="O132" s="90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3" t="s">
        <v>123</v>
      </c>
      <c r="AT132" s="223" t="s">
        <v>119</v>
      </c>
      <c r="AU132" s="223" t="s">
        <v>86</v>
      </c>
      <c r="AY132" s="16" t="s">
        <v>117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6" t="s">
        <v>84</v>
      </c>
      <c r="BK132" s="224">
        <f>ROUND(I132*H132,2)</f>
        <v>0</v>
      </c>
      <c r="BL132" s="16" t="s">
        <v>123</v>
      </c>
      <c r="BM132" s="223" t="s">
        <v>142</v>
      </c>
    </row>
    <row r="133" s="13" customFormat="1">
      <c r="A133" s="13"/>
      <c r="B133" s="225"/>
      <c r="C133" s="226"/>
      <c r="D133" s="227" t="s">
        <v>125</v>
      </c>
      <c r="E133" s="228" t="s">
        <v>1</v>
      </c>
      <c r="F133" s="229" t="s">
        <v>143</v>
      </c>
      <c r="G133" s="226"/>
      <c r="H133" s="230">
        <v>202</v>
      </c>
      <c r="I133" s="231"/>
      <c r="J133" s="226"/>
      <c r="K133" s="226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125</v>
      </c>
      <c r="AU133" s="236" t="s">
        <v>86</v>
      </c>
      <c r="AV133" s="13" t="s">
        <v>86</v>
      </c>
      <c r="AW133" s="13" t="s">
        <v>34</v>
      </c>
      <c r="AX133" s="13" t="s">
        <v>84</v>
      </c>
      <c r="AY133" s="236" t="s">
        <v>117</v>
      </c>
    </row>
    <row r="134" s="2" customFormat="1" ht="37.8" customHeight="1">
      <c r="A134" s="37"/>
      <c r="B134" s="38"/>
      <c r="C134" s="211" t="s">
        <v>144</v>
      </c>
      <c r="D134" s="211" t="s">
        <v>119</v>
      </c>
      <c r="E134" s="212" t="s">
        <v>145</v>
      </c>
      <c r="F134" s="213" t="s">
        <v>146</v>
      </c>
      <c r="G134" s="214" t="s">
        <v>122</v>
      </c>
      <c r="H134" s="215">
        <v>202</v>
      </c>
      <c r="I134" s="216"/>
      <c r="J134" s="217">
        <f>ROUND(I134*H134,2)</f>
        <v>0</v>
      </c>
      <c r="K134" s="218"/>
      <c r="L134" s="43"/>
      <c r="M134" s="219" t="s">
        <v>1</v>
      </c>
      <c r="N134" s="220" t="s">
        <v>44</v>
      </c>
      <c r="O134" s="90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3" t="s">
        <v>123</v>
      </c>
      <c r="AT134" s="223" t="s">
        <v>119</v>
      </c>
      <c r="AU134" s="223" t="s">
        <v>86</v>
      </c>
      <c r="AY134" s="16" t="s">
        <v>117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6" t="s">
        <v>84</v>
      </c>
      <c r="BK134" s="224">
        <f>ROUND(I134*H134,2)</f>
        <v>0</v>
      </c>
      <c r="BL134" s="16" t="s">
        <v>123</v>
      </c>
      <c r="BM134" s="223" t="s">
        <v>147</v>
      </c>
    </row>
    <row r="135" s="2" customFormat="1" ht="33" customHeight="1">
      <c r="A135" s="37"/>
      <c r="B135" s="38"/>
      <c r="C135" s="211" t="s">
        <v>148</v>
      </c>
      <c r="D135" s="211" t="s">
        <v>119</v>
      </c>
      <c r="E135" s="212" t="s">
        <v>149</v>
      </c>
      <c r="F135" s="213" t="s">
        <v>150</v>
      </c>
      <c r="G135" s="214" t="s">
        <v>122</v>
      </c>
      <c r="H135" s="215">
        <v>202</v>
      </c>
      <c r="I135" s="216"/>
      <c r="J135" s="217">
        <f>ROUND(I135*H135,2)</f>
        <v>0</v>
      </c>
      <c r="K135" s="218"/>
      <c r="L135" s="43"/>
      <c r="M135" s="219" t="s">
        <v>1</v>
      </c>
      <c r="N135" s="220" t="s">
        <v>44</v>
      </c>
      <c r="O135" s="90"/>
      <c r="P135" s="221">
        <f>O135*H135</f>
        <v>0</v>
      </c>
      <c r="Q135" s="221">
        <v>0</v>
      </c>
      <c r="R135" s="221">
        <f>Q135*H135</f>
        <v>0</v>
      </c>
      <c r="S135" s="221">
        <v>0</v>
      </c>
      <c r="T135" s="22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3" t="s">
        <v>123</v>
      </c>
      <c r="AT135" s="223" t="s">
        <v>119</v>
      </c>
      <c r="AU135" s="223" t="s">
        <v>86</v>
      </c>
      <c r="AY135" s="16" t="s">
        <v>117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6" t="s">
        <v>84</v>
      </c>
      <c r="BK135" s="224">
        <f>ROUND(I135*H135,2)</f>
        <v>0</v>
      </c>
      <c r="BL135" s="16" t="s">
        <v>123</v>
      </c>
      <c r="BM135" s="223" t="s">
        <v>151</v>
      </c>
    </row>
    <row r="136" s="13" customFormat="1">
      <c r="A136" s="13"/>
      <c r="B136" s="225"/>
      <c r="C136" s="226"/>
      <c r="D136" s="227" t="s">
        <v>125</v>
      </c>
      <c r="E136" s="228" t="s">
        <v>1</v>
      </c>
      <c r="F136" s="229" t="s">
        <v>143</v>
      </c>
      <c r="G136" s="226"/>
      <c r="H136" s="230">
        <v>202</v>
      </c>
      <c r="I136" s="231"/>
      <c r="J136" s="226"/>
      <c r="K136" s="226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125</v>
      </c>
      <c r="AU136" s="236" t="s">
        <v>86</v>
      </c>
      <c r="AV136" s="13" t="s">
        <v>86</v>
      </c>
      <c r="AW136" s="13" t="s">
        <v>34</v>
      </c>
      <c r="AX136" s="13" t="s">
        <v>84</v>
      </c>
      <c r="AY136" s="236" t="s">
        <v>117</v>
      </c>
    </row>
    <row r="137" s="2" customFormat="1" ht="16.5" customHeight="1">
      <c r="A137" s="37"/>
      <c r="B137" s="38"/>
      <c r="C137" s="211" t="s">
        <v>152</v>
      </c>
      <c r="D137" s="211" t="s">
        <v>119</v>
      </c>
      <c r="E137" s="212" t="s">
        <v>153</v>
      </c>
      <c r="F137" s="213" t="s">
        <v>154</v>
      </c>
      <c r="G137" s="214" t="s">
        <v>122</v>
      </c>
      <c r="H137" s="215">
        <v>121.2</v>
      </c>
      <c r="I137" s="216"/>
      <c r="J137" s="217">
        <f>ROUND(I137*H137,2)</f>
        <v>0</v>
      </c>
      <c r="K137" s="218"/>
      <c r="L137" s="43"/>
      <c r="M137" s="219" t="s">
        <v>1</v>
      </c>
      <c r="N137" s="220" t="s">
        <v>44</v>
      </c>
      <c r="O137" s="90"/>
      <c r="P137" s="221">
        <f>O137*H137</f>
        <v>0</v>
      </c>
      <c r="Q137" s="221">
        <v>0.23000000000000001</v>
      </c>
      <c r="R137" s="221">
        <f>Q137*H137</f>
        <v>27.876000000000001</v>
      </c>
      <c r="S137" s="221">
        <v>0</v>
      </c>
      <c r="T137" s="22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3" t="s">
        <v>123</v>
      </c>
      <c r="AT137" s="223" t="s">
        <v>119</v>
      </c>
      <c r="AU137" s="223" t="s">
        <v>86</v>
      </c>
      <c r="AY137" s="16" t="s">
        <v>117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6" t="s">
        <v>84</v>
      </c>
      <c r="BK137" s="224">
        <f>ROUND(I137*H137,2)</f>
        <v>0</v>
      </c>
      <c r="BL137" s="16" t="s">
        <v>123</v>
      </c>
      <c r="BM137" s="223" t="s">
        <v>155</v>
      </c>
    </row>
    <row r="138" s="13" customFormat="1">
      <c r="A138" s="13"/>
      <c r="B138" s="225"/>
      <c r="C138" s="226"/>
      <c r="D138" s="227" t="s">
        <v>125</v>
      </c>
      <c r="E138" s="228" t="s">
        <v>1</v>
      </c>
      <c r="F138" s="229" t="s">
        <v>156</v>
      </c>
      <c r="G138" s="226"/>
      <c r="H138" s="230">
        <v>121.2</v>
      </c>
      <c r="I138" s="231"/>
      <c r="J138" s="226"/>
      <c r="K138" s="226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125</v>
      </c>
      <c r="AU138" s="236" t="s">
        <v>86</v>
      </c>
      <c r="AV138" s="13" t="s">
        <v>86</v>
      </c>
      <c r="AW138" s="13" t="s">
        <v>34</v>
      </c>
      <c r="AX138" s="13" t="s">
        <v>84</v>
      </c>
      <c r="AY138" s="236" t="s">
        <v>117</v>
      </c>
    </row>
    <row r="139" s="2" customFormat="1" ht="21.75" customHeight="1">
      <c r="A139" s="37"/>
      <c r="B139" s="38"/>
      <c r="C139" s="211" t="s">
        <v>157</v>
      </c>
      <c r="D139" s="211" t="s">
        <v>119</v>
      </c>
      <c r="E139" s="212" t="s">
        <v>158</v>
      </c>
      <c r="F139" s="213" t="s">
        <v>159</v>
      </c>
      <c r="G139" s="214" t="s">
        <v>122</v>
      </c>
      <c r="H139" s="215">
        <v>404</v>
      </c>
      <c r="I139" s="216"/>
      <c r="J139" s="217">
        <f>ROUND(I139*H139,2)</f>
        <v>0</v>
      </c>
      <c r="K139" s="218"/>
      <c r="L139" s="43"/>
      <c r="M139" s="219" t="s">
        <v>1</v>
      </c>
      <c r="N139" s="220" t="s">
        <v>44</v>
      </c>
      <c r="O139" s="90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3" t="s">
        <v>123</v>
      </c>
      <c r="AT139" s="223" t="s">
        <v>119</v>
      </c>
      <c r="AU139" s="223" t="s">
        <v>86</v>
      </c>
      <c r="AY139" s="16" t="s">
        <v>117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6" t="s">
        <v>84</v>
      </c>
      <c r="BK139" s="224">
        <f>ROUND(I139*H139,2)</f>
        <v>0</v>
      </c>
      <c r="BL139" s="16" t="s">
        <v>123</v>
      </c>
      <c r="BM139" s="223" t="s">
        <v>160</v>
      </c>
    </row>
    <row r="140" s="13" customFormat="1">
      <c r="A140" s="13"/>
      <c r="B140" s="225"/>
      <c r="C140" s="226"/>
      <c r="D140" s="227" t="s">
        <v>125</v>
      </c>
      <c r="E140" s="228" t="s">
        <v>1</v>
      </c>
      <c r="F140" s="229" t="s">
        <v>161</v>
      </c>
      <c r="G140" s="226"/>
      <c r="H140" s="230">
        <v>404</v>
      </c>
      <c r="I140" s="231"/>
      <c r="J140" s="226"/>
      <c r="K140" s="226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125</v>
      </c>
      <c r="AU140" s="236" t="s">
        <v>86</v>
      </c>
      <c r="AV140" s="13" t="s">
        <v>86</v>
      </c>
      <c r="AW140" s="13" t="s">
        <v>34</v>
      </c>
      <c r="AX140" s="13" t="s">
        <v>84</v>
      </c>
      <c r="AY140" s="236" t="s">
        <v>117</v>
      </c>
    </row>
    <row r="141" s="2" customFormat="1" ht="24.15" customHeight="1">
      <c r="A141" s="37"/>
      <c r="B141" s="38"/>
      <c r="C141" s="211" t="s">
        <v>162</v>
      </c>
      <c r="D141" s="211" t="s">
        <v>119</v>
      </c>
      <c r="E141" s="212" t="s">
        <v>163</v>
      </c>
      <c r="F141" s="213" t="s">
        <v>164</v>
      </c>
      <c r="G141" s="214" t="s">
        <v>122</v>
      </c>
      <c r="H141" s="215">
        <v>404</v>
      </c>
      <c r="I141" s="216"/>
      <c r="J141" s="217">
        <f>ROUND(I141*H141,2)</f>
        <v>0</v>
      </c>
      <c r="K141" s="218"/>
      <c r="L141" s="43"/>
      <c r="M141" s="219" t="s">
        <v>1</v>
      </c>
      <c r="N141" s="220" t="s">
        <v>44</v>
      </c>
      <c r="O141" s="90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3" t="s">
        <v>123</v>
      </c>
      <c r="AT141" s="223" t="s">
        <v>119</v>
      </c>
      <c r="AU141" s="223" t="s">
        <v>86</v>
      </c>
      <c r="AY141" s="16" t="s">
        <v>117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6" t="s">
        <v>84</v>
      </c>
      <c r="BK141" s="224">
        <f>ROUND(I141*H141,2)</f>
        <v>0</v>
      </c>
      <c r="BL141" s="16" t="s">
        <v>123</v>
      </c>
      <c r="BM141" s="223" t="s">
        <v>165</v>
      </c>
    </row>
    <row r="142" s="13" customFormat="1">
      <c r="A142" s="13"/>
      <c r="B142" s="225"/>
      <c r="C142" s="226"/>
      <c r="D142" s="227" t="s">
        <v>125</v>
      </c>
      <c r="E142" s="228" t="s">
        <v>1</v>
      </c>
      <c r="F142" s="229" t="s">
        <v>166</v>
      </c>
      <c r="G142" s="226"/>
      <c r="H142" s="230">
        <v>404</v>
      </c>
      <c r="I142" s="231"/>
      <c r="J142" s="226"/>
      <c r="K142" s="226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125</v>
      </c>
      <c r="AU142" s="236" t="s">
        <v>86</v>
      </c>
      <c r="AV142" s="13" t="s">
        <v>86</v>
      </c>
      <c r="AW142" s="13" t="s">
        <v>34</v>
      </c>
      <c r="AX142" s="13" t="s">
        <v>84</v>
      </c>
      <c r="AY142" s="236" t="s">
        <v>117</v>
      </c>
    </row>
    <row r="143" s="2" customFormat="1" ht="37.8" customHeight="1">
      <c r="A143" s="37"/>
      <c r="B143" s="38"/>
      <c r="C143" s="211" t="s">
        <v>167</v>
      </c>
      <c r="D143" s="211" t="s">
        <v>119</v>
      </c>
      <c r="E143" s="212" t="s">
        <v>168</v>
      </c>
      <c r="F143" s="213" t="s">
        <v>169</v>
      </c>
      <c r="G143" s="214" t="s">
        <v>122</v>
      </c>
      <c r="H143" s="215">
        <v>404</v>
      </c>
      <c r="I143" s="216"/>
      <c r="J143" s="217">
        <f>ROUND(I143*H143,2)</f>
        <v>0</v>
      </c>
      <c r="K143" s="218"/>
      <c r="L143" s="43"/>
      <c r="M143" s="219" t="s">
        <v>1</v>
      </c>
      <c r="N143" s="220" t="s">
        <v>44</v>
      </c>
      <c r="O143" s="90"/>
      <c r="P143" s="221">
        <f>O143*H143</f>
        <v>0</v>
      </c>
      <c r="Q143" s="221">
        <v>0</v>
      </c>
      <c r="R143" s="221">
        <f>Q143*H143</f>
        <v>0</v>
      </c>
      <c r="S143" s="221">
        <v>0</v>
      </c>
      <c r="T143" s="222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3" t="s">
        <v>123</v>
      </c>
      <c r="AT143" s="223" t="s">
        <v>119</v>
      </c>
      <c r="AU143" s="223" t="s">
        <v>86</v>
      </c>
      <c r="AY143" s="16" t="s">
        <v>117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6" t="s">
        <v>84</v>
      </c>
      <c r="BK143" s="224">
        <f>ROUND(I143*H143,2)</f>
        <v>0</v>
      </c>
      <c r="BL143" s="16" t="s">
        <v>123</v>
      </c>
      <c r="BM143" s="223" t="s">
        <v>170</v>
      </c>
    </row>
    <row r="144" s="12" customFormat="1" ht="22.8" customHeight="1">
      <c r="A144" s="12"/>
      <c r="B144" s="195"/>
      <c r="C144" s="196"/>
      <c r="D144" s="197" t="s">
        <v>78</v>
      </c>
      <c r="E144" s="209" t="s">
        <v>157</v>
      </c>
      <c r="F144" s="209" t="s">
        <v>171</v>
      </c>
      <c r="G144" s="196"/>
      <c r="H144" s="196"/>
      <c r="I144" s="199"/>
      <c r="J144" s="210">
        <f>BK144</f>
        <v>0</v>
      </c>
      <c r="K144" s="196"/>
      <c r="L144" s="201"/>
      <c r="M144" s="202"/>
      <c r="N144" s="203"/>
      <c r="O144" s="203"/>
      <c r="P144" s="204">
        <f>SUM(P145:P147)</f>
        <v>0</v>
      </c>
      <c r="Q144" s="203"/>
      <c r="R144" s="204">
        <f>SUM(R145:R147)</f>
        <v>0.0048799999999999998</v>
      </c>
      <c r="S144" s="203"/>
      <c r="T144" s="205">
        <f>SUM(T145:T147)</f>
        <v>8.0800000000000001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6" t="s">
        <v>84</v>
      </c>
      <c r="AT144" s="207" t="s">
        <v>78</v>
      </c>
      <c r="AU144" s="207" t="s">
        <v>84</v>
      </c>
      <c r="AY144" s="206" t="s">
        <v>117</v>
      </c>
      <c r="BK144" s="208">
        <f>SUM(BK145:BK147)</f>
        <v>0</v>
      </c>
    </row>
    <row r="145" s="2" customFormat="1" ht="33" customHeight="1">
      <c r="A145" s="37"/>
      <c r="B145" s="38"/>
      <c r="C145" s="211" t="s">
        <v>8</v>
      </c>
      <c r="D145" s="211" t="s">
        <v>119</v>
      </c>
      <c r="E145" s="212" t="s">
        <v>172</v>
      </c>
      <c r="F145" s="213" t="s">
        <v>173</v>
      </c>
      <c r="G145" s="214" t="s">
        <v>174</v>
      </c>
      <c r="H145" s="215">
        <v>8</v>
      </c>
      <c r="I145" s="216"/>
      <c r="J145" s="217">
        <f>ROUND(I145*H145,2)</f>
        <v>0</v>
      </c>
      <c r="K145" s="218"/>
      <c r="L145" s="43"/>
      <c r="M145" s="219" t="s">
        <v>1</v>
      </c>
      <c r="N145" s="220" t="s">
        <v>44</v>
      </c>
      <c r="O145" s="90"/>
      <c r="P145" s="221">
        <f>O145*H145</f>
        <v>0</v>
      </c>
      <c r="Q145" s="221">
        <v>0.00060999999999999997</v>
      </c>
      <c r="R145" s="221">
        <f>Q145*H145</f>
        <v>0.0048799999999999998</v>
      </c>
      <c r="S145" s="221">
        <v>0</v>
      </c>
      <c r="T145" s="22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3" t="s">
        <v>123</v>
      </c>
      <c r="AT145" s="223" t="s">
        <v>119</v>
      </c>
      <c r="AU145" s="223" t="s">
        <v>86</v>
      </c>
      <c r="AY145" s="16" t="s">
        <v>117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6" t="s">
        <v>84</v>
      </c>
      <c r="BK145" s="224">
        <f>ROUND(I145*H145,2)</f>
        <v>0</v>
      </c>
      <c r="BL145" s="16" t="s">
        <v>123</v>
      </c>
      <c r="BM145" s="223" t="s">
        <v>175</v>
      </c>
    </row>
    <row r="146" s="2" customFormat="1" ht="24.15" customHeight="1">
      <c r="A146" s="37"/>
      <c r="B146" s="38"/>
      <c r="C146" s="211" t="s">
        <v>176</v>
      </c>
      <c r="D146" s="211" t="s">
        <v>119</v>
      </c>
      <c r="E146" s="212" t="s">
        <v>177</v>
      </c>
      <c r="F146" s="213" t="s">
        <v>178</v>
      </c>
      <c r="G146" s="214" t="s">
        <v>174</v>
      </c>
      <c r="H146" s="215">
        <v>8</v>
      </c>
      <c r="I146" s="216"/>
      <c r="J146" s="217">
        <f>ROUND(I146*H146,2)</f>
        <v>0</v>
      </c>
      <c r="K146" s="218"/>
      <c r="L146" s="43"/>
      <c r="M146" s="219" t="s">
        <v>1</v>
      </c>
      <c r="N146" s="220" t="s">
        <v>44</v>
      </c>
      <c r="O146" s="90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3" t="s">
        <v>123</v>
      </c>
      <c r="AT146" s="223" t="s">
        <v>119</v>
      </c>
      <c r="AU146" s="223" t="s">
        <v>86</v>
      </c>
      <c r="AY146" s="16" t="s">
        <v>117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6" t="s">
        <v>84</v>
      </c>
      <c r="BK146" s="224">
        <f>ROUND(I146*H146,2)</f>
        <v>0</v>
      </c>
      <c r="BL146" s="16" t="s">
        <v>123</v>
      </c>
      <c r="BM146" s="223" t="s">
        <v>179</v>
      </c>
    </row>
    <row r="147" s="2" customFormat="1" ht="24.15" customHeight="1">
      <c r="A147" s="37"/>
      <c r="B147" s="38"/>
      <c r="C147" s="211" t="s">
        <v>180</v>
      </c>
      <c r="D147" s="211" t="s">
        <v>119</v>
      </c>
      <c r="E147" s="212" t="s">
        <v>181</v>
      </c>
      <c r="F147" s="213" t="s">
        <v>182</v>
      </c>
      <c r="G147" s="214" t="s">
        <v>122</v>
      </c>
      <c r="H147" s="215">
        <v>404</v>
      </c>
      <c r="I147" s="216"/>
      <c r="J147" s="217">
        <f>ROUND(I147*H147,2)</f>
        <v>0</v>
      </c>
      <c r="K147" s="218"/>
      <c r="L147" s="43"/>
      <c r="M147" s="219" t="s">
        <v>1</v>
      </c>
      <c r="N147" s="220" t="s">
        <v>44</v>
      </c>
      <c r="O147" s="90"/>
      <c r="P147" s="221">
        <f>O147*H147</f>
        <v>0</v>
      </c>
      <c r="Q147" s="221">
        <v>0</v>
      </c>
      <c r="R147" s="221">
        <f>Q147*H147</f>
        <v>0</v>
      </c>
      <c r="S147" s="221">
        <v>0.02</v>
      </c>
      <c r="T147" s="222">
        <f>S147*H147</f>
        <v>8.0800000000000001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3" t="s">
        <v>123</v>
      </c>
      <c r="AT147" s="223" t="s">
        <v>119</v>
      </c>
      <c r="AU147" s="223" t="s">
        <v>86</v>
      </c>
      <c r="AY147" s="16" t="s">
        <v>117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6" t="s">
        <v>84</v>
      </c>
      <c r="BK147" s="224">
        <f>ROUND(I147*H147,2)</f>
        <v>0</v>
      </c>
      <c r="BL147" s="16" t="s">
        <v>123</v>
      </c>
      <c r="BM147" s="223" t="s">
        <v>183</v>
      </c>
    </row>
    <row r="148" s="12" customFormat="1" ht="22.8" customHeight="1">
      <c r="A148" s="12"/>
      <c r="B148" s="195"/>
      <c r="C148" s="196"/>
      <c r="D148" s="197" t="s">
        <v>78</v>
      </c>
      <c r="E148" s="209" t="s">
        <v>184</v>
      </c>
      <c r="F148" s="209" t="s">
        <v>185</v>
      </c>
      <c r="G148" s="196"/>
      <c r="H148" s="196"/>
      <c r="I148" s="199"/>
      <c r="J148" s="210">
        <f>BK148</f>
        <v>0</v>
      </c>
      <c r="K148" s="196"/>
      <c r="L148" s="201"/>
      <c r="M148" s="202"/>
      <c r="N148" s="203"/>
      <c r="O148" s="203"/>
      <c r="P148" s="204">
        <f>SUM(P149:P156)</f>
        <v>0</v>
      </c>
      <c r="Q148" s="203"/>
      <c r="R148" s="204">
        <f>SUM(R149:R156)</f>
        <v>0</v>
      </c>
      <c r="S148" s="203"/>
      <c r="T148" s="205">
        <f>SUM(T149:T156)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6" t="s">
        <v>84</v>
      </c>
      <c r="AT148" s="207" t="s">
        <v>78</v>
      </c>
      <c r="AU148" s="207" t="s">
        <v>84</v>
      </c>
      <c r="AY148" s="206" t="s">
        <v>117</v>
      </c>
      <c r="BK148" s="208">
        <f>SUM(BK149:BK156)</f>
        <v>0</v>
      </c>
    </row>
    <row r="149" s="2" customFormat="1" ht="21.75" customHeight="1">
      <c r="A149" s="37"/>
      <c r="B149" s="38"/>
      <c r="C149" s="211" t="s">
        <v>186</v>
      </c>
      <c r="D149" s="211" t="s">
        <v>119</v>
      </c>
      <c r="E149" s="212" t="s">
        <v>187</v>
      </c>
      <c r="F149" s="213" t="s">
        <v>188</v>
      </c>
      <c r="G149" s="214" t="s">
        <v>189</v>
      </c>
      <c r="H149" s="215">
        <v>130.49199999999999</v>
      </c>
      <c r="I149" s="216"/>
      <c r="J149" s="217">
        <f>ROUND(I149*H149,2)</f>
        <v>0</v>
      </c>
      <c r="K149" s="218"/>
      <c r="L149" s="43"/>
      <c r="M149" s="219" t="s">
        <v>1</v>
      </c>
      <c r="N149" s="220" t="s">
        <v>44</v>
      </c>
      <c r="O149" s="90"/>
      <c r="P149" s="221">
        <f>O149*H149</f>
        <v>0</v>
      </c>
      <c r="Q149" s="221">
        <v>0</v>
      </c>
      <c r="R149" s="221">
        <f>Q149*H149</f>
        <v>0</v>
      </c>
      <c r="S149" s="221">
        <v>0</v>
      </c>
      <c r="T149" s="22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3" t="s">
        <v>123</v>
      </c>
      <c r="AT149" s="223" t="s">
        <v>119</v>
      </c>
      <c r="AU149" s="223" t="s">
        <v>86</v>
      </c>
      <c r="AY149" s="16" t="s">
        <v>117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6" t="s">
        <v>84</v>
      </c>
      <c r="BK149" s="224">
        <f>ROUND(I149*H149,2)</f>
        <v>0</v>
      </c>
      <c r="BL149" s="16" t="s">
        <v>123</v>
      </c>
      <c r="BM149" s="223" t="s">
        <v>190</v>
      </c>
    </row>
    <row r="150" s="13" customFormat="1">
      <c r="A150" s="13"/>
      <c r="B150" s="225"/>
      <c r="C150" s="226"/>
      <c r="D150" s="227" t="s">
        <v>125</v>
      </c>
      <c r="E150" s="228" t="s">
        <v>1</v>
      </c>
      <c r="F150" s="229" t="s">
        <v>191</v>
      </c>
      <c r="G150" s="226"/>
      <c r="H150" s="230">
        <v>25.452000000000002</v>
      </c>
      <c r="I150" s="231"/>
      <c r="J150" s="226"/>
      <c r="K150" s="226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125</v>
      </c>
      <c r="AU150" s="236" t="s">
        <v>86</v>
      </c>
      <c r="AV150" s="13" t="s">
        <v>86</v>
      </c>
      <c r="AW150" s="13" t="s">
        <v>34</v>
      </c>
      <c r="AX150" s="13" t="s">
        <v>79</v>
      </c>
      <c r="AY150" s="236" t="s">
        <v>117</v>
      </c>
    </row>
    <row r="151" s="13" customFormat="1">
      <c r="A151" s="13"/>
      <c r="B151" s="225"/>
      <c r="C151" s="226"/>
      <c r="D151" s="227" t="s">
        <v>125</v>
      </c>
      <c r="E151" s="228" t="s">
        <v>1</v>
      </c>
      <c r="F151" s="229" t="s">
        <v>192</v>
      </c>
      <c r="G151" s="226"/>
      <c r="H151" s="230">
        <v>105.04000000000001</v>
      </c>
      <c r="I151" s="231"/>
      <c r="J151" s="226"/>
      <c r="K151" s="226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125</v>
      </c>
      <c r="AU151" s="236" t="s">
        <v>86</v>
      </c>
      <c r="AV151" s="13" t="s">
        <v>86</v>
      </c>
      <c r="AW151" s="13" t="s">
        <v>34</v>
      </c>
      <c r="AX151" s="13" t="s">
        <v>79</v>
      </c>
      <c r="AY151" s="236" t="s">
        <v>117</v>
      </c>
    </row>
    <row r="152" s="14" customFormat="1">
      <c r="A152" s="14"/>
      <c r="B152" s="237"/>
      <c r="C152" s="238"/>
      <c r="D152" s="227" t="s">
        <v>125</v>
      </c>
      <c r="E152" s="239" t="s">
        <v>1</v>
      </c>
      <c r="F152" s="240" t="s">
        <v>193</v>
      </c>
      <c r="G152" s="238"/>
      <c r="H152" s="241">
        <v>130.49200000000002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7" t="s">
        <v>125</v>
      </c>
      <c r="AU152" s="247" t="s">
        <v>86</v>
      </c>
      <c r="AV152" s="14" t="s">
        <v>123</v>
      </c>
      <c r="AW152" s="14" t="s">
        <v>34</v>
      </c>
      <c r="AX152" s="14" t="s">
        <v>84</v>
      </c>
      <c r="AY152" s="247" t="s">
        <v>117</v>
      </c>
    </row>
    <row r="153" s="2" customFormat="1" ht="24.15" customHeight="1">
      <c r="A153" s="37"/>
      <c r="B153" s="38"/>
      <c r="C153" s="211" t="s">
        <v>194</v>
      </c>
      <c r="D153" s="211" t="s">
        <v>119</v>
      </c>
      <c r="E153" s="212" t="s">
        <v>195</v>
      </c>
      <c r="F153" s="213" t="s">
        <v>196</v>
      </c>
      <c r="G153" s="214" t="s">
        <v>189</v>
      </c>
      <c r="H153" s="215">
        <v>1043.9359999999999</v>
      </c>
      <c r="I153" s="216"/>
      <c r="J153" s="217">
        <f>ROUND(I153*H153,2)</f>
        <v>0</v>
      </c>
      <c r="K153" s="218"/>
      <c r="L153" s="43"/>
      <c r="M153" s="219" t="s">
        <v>1</v>
      </c>
      <c r="N153" s="220" t="s">
        <v>44</v>
      </c>
      <c r="O153" s="90"/>
      <c r="P153" s="221">
        <f>O153*H153</f>
        <v>0</v>
      </c>
      <c r="Q153" s="221">
        <v>0</v>
      </c>
      <c r="R153" s="221">
        <f>Q153*H153</f>
        <v>0</v>
      </c>
      <c r="S153" s="221">
        <v>0</v>
      </c>
      <c r="T153" s="22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3" t="s">
        <v>123</v>
      </c>
      <c r="AT153" s="223" t="s">
        <v>119</v>
      </c>
      <c r="AU153" s="223" t="s">
        <v>86</v>
      </c>
      <c r="AY153" s="16" t="s">
        <v>117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6" t="s">
        <v>84</v>
      </c>
      <c r="BK153" s="224">
        <f>ROUND(I153*H153,2)</f>
        <v>0</v>
      </c>
      <c r="BL153" s="16" t="s">
        <v>123</v>
      </c>
      <c r="BM153" s="223" t="s">
        <v>197</v>
      </c>
    </row>
    <row r="154" s="13" customFormat="1">
      <c r="A154" s="13"/>
      <c r="B154" s="225"/>
      <c r="C154" s="226"/>
      <c r="D154" s="227" t="s">
        <v>125</v>
      </c>
      <c r="E154" s="228" t="s">
        <v>1</v>
      </c>
      <c r="F154" s="229" t="s">
        <v>198</v>
      </c>
      <c r="G154" s="226"/>
      <c r="H154" s="230">
        <v>1043.9359999999999</v>
      </c>
      <c r="I154" s="231"/>
      <c r="J154" s="226"/>
      <c r="K154" s="226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125</v>
      </c>
      <c r="AU154" s="236" t="s">
        <v>86</v>
      </c>
      <c r="AV154" s="13" t="s">
        <v>86</v>
      </c>
      <c r="AW154" s="13" t="s">
        <v>34</v>
      </c>
      <c r="AX154" s="13" t="s">
        <v>84</v>
      </c>
      <c r="AY154" s="236" t="s">
        <v>117</v>
      </c>
    </row>
    <row r="155" s="2" customFormat="1" ht="44.25" customHeight="1">
      <c r="A155" s="37"/>
      <c r="B155" s="38"/>
      <c r="C155" s="211" t="s">
        <v>199</v>
      </c>
      <c r="D155" s="211" t="s">
        <v>119</v>
      </c>
      <c r="E155" s="212" t="s">
        <v>200</v>
      </c>
      <c r="F155" s="213" t="s">
        <v>201</v>
      </c>
      <c r="G155" s="214" t="s">
        <v>189</v>
      </c>
      <c r="H155" s="215">
        <v>86.052000000000007</v>
      </c>
      <c r="I155" s="216"/>
      <c r="J155" s="217">
        <f>ROUND(I155*H155,2)</f>
        <v>0</v>
      </c>
      <c r="K155" s="218"/>
      <c r="L155" s="43"/>
      <c r="M155" s="219" t="s">
        <v>1</v>
      </c>
      <c r="N155" s="220" t="s">
        <v>44</v>
      </c>
      <c r="O155" s="90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3" t="s">
        <v>123</v>
      </c>
      <c r="AT155" s="223" t="s">
        <v>119</v>
      </c>
      <c r="AU155" s="223" t="s">
        <v>86</v>
      </c>
      <c r="AY155" s="16" t="s">
        <v>117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6" t="s">
        <v>84</v>
      </c>
      <c r="BK155" s="224">
        <f>ROUND(I155*H155,2)</f>
        <v>0</v>
      </c>
      <c r="BL155" s="16" t="s">
        <v>123</v>
      </c>
      <c r="BM155" s="223" t="s">
        <v>202</v>
      </c>
    </row>
    <row r="156" s="2" customFormat="1" ht="44.25" customHeight="1">
      <c r="A156" s="37"/>
      <c r="B156" s="38"/>
      <c r="C156" s="211" t="s">
        <v>203</v>
      </c>
      <c r="D156" s="211" t="s">
        <v>119</v>
      </c>
      <c r="E156" s="212" t="s">
        <v>204</v>
      </c>
      <c r="F156" s="213" t="s">
        <v>205</v>
      </c>
      <c r="G156" s="214" t="s">
        <v>189</v>
      </c>
      <c r="H156" s="215">
        <v>44.439999999999998</v>
      </c>
      <c r="I156" s="216"/>
      <c r="J156" s="217">
        <f>ROUND(I156*H156,2)</f>
        <v>0</v>
      </c>
      <c r="K156" s="218"/>
      <c r="L156" s="43"/>
      <c r="M156" s="219" t="s">
        <v>1</v>
      </c>
      <c r="N156" s="220" t="s">
        <v>44</v>
      </c>
      <c r="O156" s="90"/>
      <c r="P156" s="221">
        <f>O156*H156</f>
        <v>0</v>
      </c>
      <c r="Q156" s="221">
        <v>0</v>
      </c>
      <c r="R156" s="221">
        <f>Q156*H156</f>
        <v>0</v>
      </c>
      <c r="S156" s="221">
        <v>0</v>
      </c>
      <c r="T156" s="22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3" t="s">
        <v>123</v>
      </c>
      <c r="AT156" s="223" t="s">
        <v>119</v>
      </c>
      <c r="AU156" s="223" t="s">
        <v>86</v>
      </c>
      <c r="AY156" s="16" t="s">
        <v>117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6" t="s">
        <v>84</v>
      </c>
      <c r="BK156" s="224">
        <f>ROUND(I156*H156,2)</f>
        <v>0</v>
      </c>
      <c r="BL156" s="16" t="s">
        <v>123</v>
      </c>
      <c r="BM156" s="223" t="s">
        <v>206</v>
      </c>
    </row>
    <row r="157" s="12" customFormat="1" ht="22.8" customHeight="1">
      <c r="A157" s="12"/>
      <c r="B157" s="195"/>
      <c r="C157" s="196"/>
      <c r="D157" s="197" t="s">
        <v>78</v>
      </c>
      <c r="E157" s="209" t="s">
        <v>207</v>
      </c>
      <c r="F157" s="209" t="s">
        <v>208</v>
      </c>
      <c r="G157" s="196"/>
      <c r="H157" s="196"/>
      <c r="I157" s="199"/>
      <c r="J157" s="210">
        <f>BK157</f>
        <v>0</v>
      </c>
      <c r="K157" s="196"/>
      <c r="L157" s="201"/>
      <c r="M157" s="202"/>
      <c r="N157" s="203"/>
      <c r="O157" s="203"/>
      <c r="P157" s="204">
        <f>P158</f>
        <v>0</v>
      </c>
      <c r="Q157" s="203"/>
      <c r="R157" s="204">
        <f>R158</f>
        <v>0</v>
      </c>
      <c r="S157" s="203"/>
      <c r="T157" s="205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6" t="s">
        <v>84</v>
      </c>
      <c r="AT157" s="207" t="s">
        <v>78</v>
      </c>
      <c r="AU157" s="207" t="s">
        <v>84</v>
      </c>
      <c r="AY157" s="206" t="s">
        <v>117</v>
      </c>
      <c r="BK157" s="208">
        <f>BK158</f>
        <v>0</v>
      </c>
    </row>
    <row r="158" s="2" customFormat="1" ht="33" customHeight="1">
      <c r="A158" s="37"/>
      <c r="B158" s="38"/>
      <c r="C158" s="211" t="s">
        <v>209</v>
      </c>
      <c r="D158" s="211" t="s">
        <v>119</v>
      </c>
      <c r="E158" s="212" t="s">
        <v>210</v>
      </c>
      <c r="F158" s="213" t="s">
        <v>211</v>
      </c>
      <c r="G158" s="214" t="s">
        <v>189</v>
      </c>
      <c r="H158" s="215">
        <v>27.881</v>
      </c>
      <c r="I158" s="216"/>
      <c r="J158" s="217">
        <f>ROUND(I158*H158,2)</f>
        <v>0</v>
      </c>
      <c r="K158" s="218"/>
      <c r="L158" s="43"/>
      <c r="M158" s="219" t="s">
        <v>1</v>
      </c>
      <c r="N158" s="220" t="s">
        <v>44</v>
      </c>
      <c r="O158" s="90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3" t="s">
        <v>123</v>
      </c>
      <c r="AT158" s="223" t="s">
        <v>119</v>
      </c>
      <c r="AU158" s="223" t="s">
        <v>86</v>
      </c>
      <c r="AY158" s="16" t="s">
        <v>117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6" t="s">
        <v>84</v>
      </c>
      <c r="BK158" s="224">
        <f>ROUND(I158*H158,2)</f>
        <v>0</v>
      </c>
      <c r="BL158" s="16" t="s">
        <v>123</v>
      </c>
      <c r="BM158" s="223" t="s">
        <v>212</v>
      </c>
    </row>
    <row r="159" s="12" customFormat="1" ht="25.92" customHeight="1">
      <c r="A159" s="12"/>
      <c r="B159" s="195"/>
      <c r="C159" s="196"/>
      <c r="D159" s="197" t="s">
        <v>78</v>
      </c>
      <c r="E159" s="198" t="s">
        <v>213</v>
      </c>
      <c r="F159" s="198" t="s">
        <v>214</v>
      </c>
      <c r="G159" s="196"/>
      <c r="H159" s="196"/>
      <c r="I159" s="199"/>
      <c r="J159" s="200">
        <f>BK159</f>
        <v>0</v>
      </c>
      <c r="K159" s="196"/>
      <c r="L159" s="201"/>
      <c r="M159" s="202"/>
      <c r="N159" s="203"/>
      <c r="O159" s="203"/>
      <c r="P159" s="204">
        <f>P160+P163</f>
        <v>0</v>
      </c>
      <c r="Q159" s="203"/>
      <c r="R159" s="204">
        <f>R160+R163</f>
        <v>0</v>
      </c>
      <c r="S159" s="203"/>
      <c r="T159" s="205">
        <f>T160+T163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6" t="s">
        <v>138</v>
      </c>
      <c r="AT159" s="207" t="s">
        <v>78</v>
      </c>
      <c r="AU159" s="207" t="s">
        <v>79</v>
      </c>
      <c r="AY159" s="206" t="s">
        <v>117</v>
      </c>
      <c r="BK159" s="208">
        <f>BK160+BK163</f>
        <v>0</v>
      </c>
    </row>
    <row r="160" s="12" customFormat="1" ht="22.8" customHeight="1">
      <c r="A160" s="12"/>
      <c r="B160" s="195"/>
      <c r="C160" s="196"/>
      <c r="D160" s="197" t="s">
        <v>78</v>
      </c>
      <c r="E160" s="209" t="s">
        <v>215</v>
      </c>
      <c r="F160" s="209" t="s">
        <v>216</v>
      </c>
      <c r="G160" s="196"/>
      <c r="H160" s="196"/>
      <c r="I160" s="199"/>
      <c r="J160" s="210">
        <f>BK160</f>
        <v>0</v>
      </c>
      <c r="K160" s="196"/>
      <c r="L160" s="201"/>
      <c r="M160" s="202"/>
      <c r="N160" s="203"/>
      <c r="O160" s="203"/>
      <c r="P160" s="204">
        <f>SUM(P161:P162)</f>
        <v>0</v>
      </c>
      <c r="Q160" s="203"/>
      <c r="R160" s="204">
        <f>SUM(R161:R162)</f>
        <v>0</v>
      </c>
      <c r="S160" s="203"/>
      <c r="T160" s="205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6" t="s">
        <v>138</v>
      </c>
      <c r="AT160" s="207" t="s">
        <v>78</v>
      </c>
      <c r="AU160" s="207" t="s">
        <v>84</v>
      </c>
      <c r="AY160" s="206" t="s">
        <v>117</v>
      </c>
      <c r="BK160" s="208">
        <f>SUM(BK161:BK162)</f>
        <v>0</v>
      </c>
    </row>
    <row r="161" s="2" customFormat="1" ht="16.5" customHeight="1">
      <c r="A161" s="37"/>
      <c r="B161" s="38"/>
      <c r="C161" s="211" t="s">
        <v>217</v>
      </c>
      <c r="D161" s="211" t="s">
        <v>119</v>
      </c>
      <c r="E161" s="212" t="s">
        <v>218</v>
      </c>
      <c r="F161" s="213" t="s">
        <v>216</v>
      </c>
      <c r="G161" s="214" t="s">
        <v>219</v>
      </c>
      <c r="H161" s="215">
        <v>1</v>
      </c>
      <c r="I161" s="216"/>
      <c r="J161" s="217">
        <f>ROUND(I161*H161,2)</f>
        <v>0</v>
      </c>
      <c r="K161" s="218"/>
      <c r="L161" s="43"/>
      <c r="M161" s="219" t="s">
        <v>1</v>
      </c>
      <c r="N161" s="220" t="s">
        <v>44</v>
      </c>
      <c r="O161" s="90"/>
      <c r="P161" s="221">
        <f>O161*H161</f>
        <v>0</v>
      </c>
      <c r="Q161" s="221">
        <v>0</v>
      </c>
      <c r="R161" s="221">
        <f>Q161*H161</f>
        <v>0</v>
      </c>
      <c r="S161" s="221">
        <v>0</v>
      </c>
      <c r="T161" s="222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3" t="s">
        <v>220</v>
      </c>
      <c r="AT161" s="223" t="s">
        <v>119</v>
      </c>
      <c r="AU161" s="223" t="s">
        <v>86</v>
      </c>
      <c r="AY161" s="16" t="s">
        <v>117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6" t="s">
        <v>84</v>
      </c>
      <c r="BK161" s="224">
        <f>ROUND(I161*H161,2)</f>
        <v>0</v>
      </c>
      <c r="BL161" s="16" t="s">
        <v>220</v>
      </c>
      <c r="BM161" s="223" t="s">
        <v>221</v>
      </c>
    </row>
    <row r="162" s="2" customFormat="1" ht="16.5" customHeight="1">
      <c r="A162" s="37"/>
      <c r="B162" s="38"/>
      <c r="C162" s="211" t="s">
        <v>7</v>
      </c>
      <c r="D162" s="211" t="s">
        <v>119</v>
      </c>
      <c r="E162" s="212" t="s">
        <v>222</v>
      </c>
      <c r="F162" s="213" t="s">
        <v>223</v>
      </c>
      <c r="G162" s="214" t="s">
        <v>219</v>
      </c>
      <c r="H162" s="215">
        <v>1</v>
      </c>
      <c r="I162" s="216"/>
      <c r="J162" s="217">
        <f>ROUND(I162*H162,2)</f>
        <v>0</v>
      </c>
      <c r="K162" s="218"/>
      <c r="L162" s="43"/>
      <c r="M162" s="219" t="s">
        <v>1</v>
      </c>
      <c r="N162" s="220" t="s">
        <v>44</v>
      </c>
      <c r="O162" s="90"/>
      <c r="P162" s="221">
        <f>O162*H162</f>
        <v>0</v>
      </c>
      <c r="Q162" s="221">
        <v>0</v>
      </c>
      <c r="R162" s="221">
        <f>Q162*H162</f>
        <v>0</v>
      </c>
      <c r="S162" s="221">
        <v>0</v>
      </c>
      <c r="T162" s="22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3" t="s">
        <v>220</v>
      </c>
      <c r="AT162" s="223" t="s">
        <v>119</v>
      </c>
      <c r="AU162" s="223" t="s">
        <v>86</v>
      </c>
      <c r="AY162" s="16" t="s">
        <v>117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6" t="s">
        <v>84</v>
      </c>
      <c r="BK162" s="224">
        <f>ROUND(I162*H162,2)</f>
        <v>0</v>
      </c>
      <c r="BL162" s="16" t="s">
        <v>220</v>
      </c>
      <c r="BM162" s="223" t="s">
        <v>224</v>
      </c>
    </row>
    <row r="163" s="12" customFormat="1" ht="22.8" customHeight="1">
      <c r="A163" s="12"/>
      <c r="B163" s="195"/>
      <c r="C163" s="196"/>
      <c r="D163" s="197" t="s">
        <v>78</v>
      </c>
      <c r="E163" s="209" t="s">
        <v>225</v>
      </c>
      <c r="F163" s="209" t="s">
        <v>226</v>
      </c>
      <c r="G163" s="196"/>
      <c r="H163" s="196"/>
      <c r="I163" s="199"/>
      <c r="J163" s="210">
        <f>BK163</f>
        <v>0</v>
      </c>
      <c r="K163" s="196"/>
      <c r="L163" s="201"/>
      <c r="M163" s="202"/>
      <c r="N163" s="203"/>
      <c r="O163" s="203"/>
      <c r="P163" s="204">
        <f>P164</f>
        <v>0</v>
      </c>
      <c r="Q163" s="203"/>
      <c r="R163" s="204">
        <f>R164</f>
        <v>0</v>
      </c>
      <c r="S163" s="203"/>
      <c r="T163" s="205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6" t="s">
        <v>138</v>
      </c>
      <c r="AT163" s="207" t="s">
        <v>78</v>
      </c>
      <c r="AU163" s="207" t="s">
        <v>84</v>
      </c>
      <c r="AY163" s="206" t="s">
        <v>117</v>
      </c>
      <c r="BK163" s="208">
        <f>BK164</f>
        <v>0</v>
      </c>
    </row>
    <row r="164" s="2" customFormat="1" ht="16.5" customHeight="1">
      <c r="A164" s="37"/>
      <c r="B164" s="38"/>
      <c r="C164" s="211" t="s">
        <v>227</v>
      </c>
      <c r="D164" s="211" t="s">
        <v>119</v>
      </c>
      <c r="E164" s="212" t="s">
        <v>228</v>
      </c>
      <c r="F164" s="213" t="s">
        <v>229</v>
      </c>
      <c r="G164" s="214" t="s">
        <v>219</v>
      </c>
      <c r="H164" s="215">
        <v>1</v>
      </c>
      <c r="I164" s="216"/>
      <c r="J164" s="217">
        <f>ROUND(I164*H164,2)</f>
        <v>0</v>
      </c>
      <c r="K164" s="218"/>
      <c r="L164" s="43"/>
      <c r="M164" s="248" t="s">
        <v>1</v>
      </c>
      <c r="N164" s="249" t="s">
        <v>44</v>
      </c>
      <c r="O164" s="250"/>
      <c r="P164" s="251">
        <f>O164*H164</f>
        <v>0</v>
      </c>
      <c r="Q164" s="251">
        <v>0</v>
      </c>
      <c r="R164" s="251">
        <f>Q164*H164</f>
        <v>0</v>
      </c>
      <c r="S164" s="251">
        <v>0</v>
      </c>
      <c r="T164" s="252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3" t="s">
        <v>220</v>
      </c>
      <c r="AT164" s="223" t="s">
        <v>119</v>
      </c>
      <c r="AU164" s="223" t="s">
        <v>86</v>
      </c>
      <c r="AY164" s="16" t="s">
        <v>117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6" t="s">
        <v>84</v>
      </c>
      <c r="BK164" s="224">
        <f>ROUND(I164*H164,2)</f>
        <v>0</v>
      </c>
      <c r="BL164" s="16" t="s">
        <v>220</v>
      </c>
      <c r="BM164" s="223" t="s">
        <v>230</v>
      </c>
    </row>
    <row r="165" s="2" customFormat="1" ht="6.96" customHeight="1">
      <c r="A165" s="37"/>
      <c r="B165" s="65"/>
      <c r="C165" s="66"/>
      <c r="D165" s="66"/>
      <c r="E165" s="66"/>
      <c r="F165" s="66"/>
      <c r="G165" s="66"/>
      <c r="H165" s="66"/>
      <c r="I165" s="66"/>
      <c r="J165" s="66"/>
      <c r="K165" s="66"/>
      <c r="L165" s="43"/>
      <c r="M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</row>
  </sheetData>
  <sheetProtection sheet="1" autoFilter="0" formatColumns="0" formatRows="0" objects="1" scenarios="1" spinCount="100000" saltValue="ClLeS4wGkJt+QWmCezBcHFaloTPPZg0FEeWFt5iRxrtVGYxFerX6oLXw9Z550BT+rK3JjDehKr4OjfvZqC6rBA==" hashValue="b6cUmuF4M82nw5cKARv4s2xLAEKGty+h9j7/o+cuyHRlRAOngC4XKvhRYQKOOG30xNbuWG2fa3UZ4AL+2VwpLw==" algorithmName="SHA-512" password="CC35"/>
  <autoFilter ref="C120:K164"/>
  <mergeCells count="6">
    <mergeCell ref="E7:H7"/>
    <mergeCell ref="E16:H16"/>
    <mergeCell ref="E25:H25"/>
    <mergeCell ref="E85:H85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PŘÍPRAVA\priprava</dc:creator>
  <cp:lastModifiedBy>PŘÍPRAVA\priprava</cp:lastModifiedBy>
  <dcterms:created xsi:type="dcterms:W3CDTF">2025-02-18T09:47:18Z</dcterms:created>
  <dcterms:modified xsi:type="dcterms:W3CDTF">2025-02-18T09:47:20Z</dcterms:modified>
</cp:coreProperties>
</file>