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Můj disk\STAVBY\stavby 2024-2025\05_2025-Květnová Aš\Květnová PDF (1)\"/>
    </mc:Choice>
  </mc:AlternateContent>
  <bookViews>
    <workbookView xWindow="0" yWindow="0" windowWidth="0" windowHeight="0"/>
  </bookViews>
  <sheets>
    <sheet name="Rekapitulace stavby" sheetId="1" r:id="rId1"/>
    <sheet name="05_2025 - Oprava části ul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'05_2025 - Oprava části ul...'!$C$122:$K$263</definedName>
    <definedName name="_xlnm.Print_Area" localSheetId="1">'05_2025 - Oprava části ul...'!$C$4:$J$76,'05_2025 - Oprava části ul...'!$C$82:$J$106,'05_2025 - Oprava části ul...'!$C$112:$J$263</definedName>
    <definedName name="_xlnm.Print_Titles" localSheetId="1">'05_2025 - Oprava části ul...'!$122:$122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63"/>
  <c r="BH263"/>
  <c r="BG263"/>
  <c r="BF263"/>
  <c r="T263"/>
  <c r="T262"/>
  <c r="R263"/>
  <c r="R262"/>
  <c r="P263"/>
  <c r="P262"/>
  <c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8"/>
  <c r="BH258"/>
  <c r="BG258"/>
  <c r="BF258"/>
  <c r="T258"/>
  <c r="R258"/>
  <c r="P258"/>
  <c r="BI255"/>
  <c r="BH255"/>
  <c r="BG255"/>
  <c r="BF255"/>
  <c r="T255"/>
  <c r="R255"/>
  <c r="P255"/>
  <c r="BI254"/>
  <c r="BH254"/>
  <c r="BG254"/>
  <c r="BF254"/>
  <c r="T254"/>
  <c r="R254"/>
  <c r="P254"/>
  <c r="BI251"/>
  <c r="BH251"/>
  <c r="BG251"/>
  <c r="BF251"/>
  <c r="T251"/>
  <c r="R251"/>
  <c r="P251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5"/>
  <c r="BH235"/>
  <c r="BG235"/>
  <c r="BF235"/>
  <c r="T235"/>
  <c r="R235"/>
  <c r="P235"/>
  <c r="BI231"/>
  <c r="BH231"/>
  <c r="BG231"/>
  <c r="BF231"/>
  <c r="T231"/>
  <c r="R231"/>
  <c r="P231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19"/>
  <c r="BH219"/>
  <c r="BG219"/>
  <c r="BF219"/>
  <c r="T219"/>
  <c r="R219"/>
  <c r="P219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197"/>
  <c r="BH197"/>
  <c r="BG197"/>
  <c r="BF197"/>
  <c r="T197"/>
  <c r="R197"/>
  <c r="P197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7"/>
  <c r="BH177"/>
  <c r="BG177"/>
  <c r="BF177"/>
  <c r="T177"/>
  <c r="R177"/>
  <c r="P177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J120"/>
  <c r="F119"/>
  <c r="F117"/>
  <c r="E115"/>
  <c r="J90"/>
  <c r="F89"/>
  <c r="F87"/>
  <c r="E85"/>
  <c r="J19"/>
  <c r="E19"/>
  <c r="J89"/>
  <c r="J18"/>
  <c r="J16"/>
  <c r="E16"/>
  <c r="F120"/>
  <c r="J15"/>
  <c r="J10"/>
  <c r="J117"/>
  <c i="1" r="L90"/>
  <c r="AM90"/>
  <c r="AM89"/>
  <c r="L89"/>
  <c r="AM87"/>
  <c r="L87"/>
  <c r="L85"/>
  <c r="L84"/>
  <c i="2" r="J204"/>
  <c r="BK237"/>
  <c r="BK203"/>
  <c r="J160"/>
  <c r="BK227"/>
  <c r="BK184"/>
  <c r="J130"/>
  <c r="BK219"/>
  <c r="J164"/>
  <c r="J144"/>
  <c r="J259"/>
  <c r="BK254"/>
  <c r="J227"/>
  <c r="J210"/>
  <c r="BK189"/>
  <c r="BK158"/>
  <c r="BK231"/>
  <c r="J228"/>
  <c r="BK195"/>
  <c r="J140"/>
  <c r="BK182"/>
  <c r="J148"/>
  <c r="BK204"/>
  <c r="BK152"/>
  <c r="BK235"/>
  <c r="J181"/>
  <c r="J263"/>
  <c r="J258"/>
  <c r="BK206"/>
  <c r="J177"/>
  <c r="BK205"/>
  <c r="J231"/>
  <c r="J189"/>
  <c r="J249"/>
  <c r="J195"/>
  <c r="J158"/>
  <c r="J237"/>
  <c r="J167"/>
  <c r="BK126"/>
  <c r="BK223"/>
  <c r="J171"/>
  <c r="BK258"/>
  <c r="J254"/>
  <c r="BK201"/>
  <c r="J251"/>
  <c r="J205"/>
  <c r="BK148"/>
  <c r="J212"/>
  <c r="BK136"/>
  <c r="BK140"/>
  <c r="BK228"/>
  <c r="BK171"/>
  <c i="1" r="AS94"/>
  <c i="2" r="BK197"/>
  <c r="BK214"/>
  <c r="J245"/>
  <c r="BK210"/>
  <c r="BK191"/>
  <c r="J126"/>
  <c r="J201"/>
  <c r="BK144"/>
  <c r="J132"/>
  <c r="J208"/>
  <c r="J136"/>
  <c r="BK225"/>
  <c r="J206"/>
  <c r="BK156"/>
  <c r="BK259"/>
  <c r="BK255"/>
  <c r="BK249"/>
  <c r="J223"/>
  <c r="BK183"/>
  <c r="J182"/>
  <c r="BK130"/>
  <c r="BK208"/>
  <c r="BK167"/>
  <c r="J219"/>
  <c r="J169"/>
  <c r="J156"/>
  <c r="J235"/>
  <c r="BK160"/>
  <c r="J241"/>
  <c r="J183"/>
  <c r="BK263"/>
  <c r="J261"/>
  <c r="J255"/>
  <c r="BK241"/>
  <c r="J225"/>
  <c r="J203"/>
  <c r="BK132"/>
  <c r="BK177"/>
  <c r="BK181"/>
  <c r="J184"/>
  <c r="BK164"/>
  <c r="BK251"/>
  <c r="BK169"/>
  <c r="J214"/>
  <c r="J152"/>
  <c r="J197"/>
  <c r="BK212"/>
  <c r="BK261"/>
  <c r="BK245"/>
  <c r="J191"/>
  <c l="1" r="R207"/>
  <c r="P207"/>
  <c r="R125"/>
  <c r="P202"/>
  <c r="T230"/>
  <c r="T125"/>
  <c r="BK207"/>
  <c r="J207"/>
  <c r="J99"/>
  <c r="P253"/>
  <c r="P125"/>
  <c r="P166"/>
  <c r="R202"/>
  <c r="R230"/>
  <c r="BK257"/>
  <c r="T166"/>
  <c r="T207"/>
  <c r="BK253"/>
  <c r="J253"/>
  <c r="J101"/>
  <c r="R257"/>
  <c r="R256"/>
  <c r="R166"/>
  <c r="P230"/>
  <c r="T253"/>
  <c r="P257"/>
  <c r="P256"/>
  <c r="BK125"/>
  <c r="J125"/>
  <c r="J96"/>
  <c r="BK166"/>
  <c r="J166"/>
  <c r="J97"/>
  <c r="BK202"/>
  <c r="J202"/>
  <c r="J98"/>
  <c r="T202"/>
  <c r="BK230"/>
  <c r="J230"/>
  <c r="J100"/>
  <c r="R253"/>
  <c r="T257"/>
  <c r="T256"/>
  <c r="BK260"/>
  <c r="J260"/>
  <c r="J104"/>
  <c r="BK262"/>
  <c r="J262"/>
  <c r="J105"/>
  <c r="BE126"/>
  <c r="BE140"/>
  <c r="BE148"/>
  <c r="BE167"/>
  <c r="BE205"/>
  <c r="BE219"/>
  <c r="BE237"/>
  <c r="BE249"/>
  <c r="BE251"/>
  <c r="BE254"/>
  <c r="BE255"/>
  <c r="BE258"/>
  <c r="BE259"/>
  <c r="BE261"/>
  <c r="BE263"/>
  <c r="F90"/>
  <c r="BE152"/>
  <c r="BE160"/>
  <c r="BE182"/>
  <c r="BE184"/>
  <c r="BE195"/>
  <c r="BE208"/>
  <c r="BE210"/>
  <c r="BE231"/>
  <c r="J87"/>
  <c r="BE144"/>
  <c r="BE158"/>
  <c r="BE181"/>
  <c r="BE189"/>
  <c r="BE201"/>
  <c r="BE227"/>
  <c r="BE130"/>
  <c r="BE136"/>
  <c r="J119"/>
  <c r="BE132"/>
  <c r="BE171"/>
  <c r="BE177"/>
  <c r="BE183"/>
  <c r="BE191"/>
  <c r="BE197"/>
  <c r="BE214"/>
  <c r="BE223"/>
  <c r="BE225"/>
  <c r="BE245"/>
  <c r="BE164"/>
  <c r="BE204"/>
  <c r="BE206"/>
  <c r="BE235"/>
  <c r="BE241"/>
  <c r="BE156"/>
  <c r="BE169"/>
  <c r="BE203"/>
  <c r="BE212"/>
  <c r="BE228"/>
  <c r="J32"/>
  <c i="1" r="AW95"/>
  <c i="2" r="F33"/>
  <c i="1" r="BB95"/>
  <c r="BB94"/>
  <c r="W31"/>
  <c i="2" r="F35"/>
  <c i="1" r="BD95"/>
  <c r="BD94"/>
  <c r="W33"/>
  <c i="2" r="F34"/>
  <c i="1" r="BC95"/>
  <c r="BC94"/>
  <c r="W32"/>
  <c i="2" r="F32"/>
  <c i="1" r="BA95"/>
  <c r="BA94"/>
  <c r="W30"/>
  <c i="2" l="1" r="BK256"/>
  <c r="J256"/>
  <c r="J102"/>
  <c r="T124"/>
  <c r="T123"/>
  <c r="R124"/>
  <c r="R123"/>
  <c r="P124"/>
  <c r="P123"/>
  <c i="1" r="AU95"/>
  <c i="2" r="BK124"/>
  <c r="BK123"/>
  <c r="J123"/>
  <c r="J94"/>
  <c r="J257"/>
  <c r="J103"/>
  <c i="1" r="AU94"/>
  <c r="AX94"/>
  <c r="AY94"/>
  <c r="AW94"/>
  <c r="AK30"/>
  <c i="2" r="J31"/>
  <c i="1" r="AV95"/>
  <c r="AT95"/>
  <c i="2" r="F31"/>
  <c i="1" r="AZ95"/>
  <c r="AZ94"/>
  <c r="AV94"/>
  <c r="AK29"/>
  <c i="2" l="1" r="J124"/>
  <c r="J95"/>
  <c r="J28"/>
  <c i="1" r="AG95"/>
  <c r="AG94"/>
  <c r="AK26"/>
  <c r="AK35"/>
  <c r="AT94"/>
  <c r="W29"/>
  <c i="2" l="1" r="J37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<sst xmlns="http://schemas.openxmlformats.org/spreadsheetml/2006/main">
  <si>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</si>
  <si>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</si>
  <si>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</si>
  <si>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</si>
  <si>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</si>
  <si>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{ce0155f3-aa50-42d8-8d23-eb842d91c6d9}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</si>
  <si>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</si>
  <si>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</si>
  <si>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</si>
  <si>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</si>
  <si>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</si>
  <si>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</si>
  <si>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</si>
  <si>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</si>
  <si>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05_2025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</si>
  <si>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</si>
  <si>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</si>
  <si>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části ulice Květnová, Aš, p. p. č. 803/16</t>
  </si>
  <si>
    <t>KSO:</t>
  </si>
  <si>
    <t>CC-CZ:</t>
  </si>
  <si>
    <t>Místo:</t>
  </si>
  <si>
    <t>Aš</t>
  </si>
  <si>
    <t>Datum:</t>
  </si>
  <si>
    <t>22. 1. 2025</t>
  </si>
  <si>
    <t>Zadavatel:</t>
  </si>
  <si>
    <t>IČ:</t>
  </si>
  <si>
    <t>00253901</t>
  </si>
  <si>
    <t>Město Aš, Kamenná 473/52, 352 01 Aš</t>
  </si>
  <si>
    <t>DIČ:</t>
  </si>
  <si>
    <t>CZ00253901</t>
  </si>
  <si>
    <t>Uchazeč:</t>
  </si>
  <si>
    <t>Vyplň údaj</t>
  </si>
  <si>
    <t>Projektant:</t>
  </si>
  <si>
    <t xml:space="preserve"> </t>
  </si>
  <si>
    <t>True</t>
  </si>
  <si>
    <t>Zpracovatel:</t>
  </si>
  <si>
    <t>428 17 315</t>
  </si>
  <si>
    <t>Lubomír Tomandl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</si>
  <si>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</si>
  <si>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</si>
  <si>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</si>
  <si>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</si>
  <si>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</si>
  <si>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</si>
  <si>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</si>
  <si>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</si>
  <si>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</si>
  <si>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</si>
  <si>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</si>
  <si>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</si>
  <si>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</si>
  <si>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</si>
  <si>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</si>
  <si>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</si>
  <si>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</si>
  <si>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</si>
  <si>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</si>
  <si>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</si>
  <si>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</si>
  <si>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</si>
  <si>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</si>
  <si>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</si>
  <si>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</si>
  <si>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</si>
  <si>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</si>
  <si>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</si>
  <si>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</si>
  <si>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</si>
  <si>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</si>
  <si>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</si>
  <si>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</si>
  <si>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</si>
  <si>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</si>
  <si>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</si>
  <si>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</si>
  <si>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</si>
  <si>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</si>
  <si>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</si>
  <si>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</si>
  <si>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</si>
  <si>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</si>
  <si>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</si>
  <si>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</si>
  <si>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</si>
  <si>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</si>
  <si>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</si>
  <si>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</si>
  <si>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</si>
  <si>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</si>
  <si>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</si>
  <si>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</si>
  <si>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</si>
  <si>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</si>
  <si>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</si>
  <si>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</si>
  <si>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</si>
  <si>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</si>
  <si>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</si>
  <si>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</si>
  <si>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</si>
  <si>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</si>
  <si>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</si>
  <si>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</si>
  <si>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</si>
  <si>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</si>
  <si>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</si>
  <si>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</si>
  <si>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</si>
  <si>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</si>
  <si>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</si>
  <si>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</si>
  <si>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</si>
  <si>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</si>
  <si>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</si>
  <si>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</si>
  <si>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</si>
  <si>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</si>
  <si>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</si>
  <si>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</si>
  <si>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</si>
  <si>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</si>
  <si>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</si>
  <si>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113106571</t>
  </si>
  <si>
    <t>Rozebrání dlažeb vozovek ze zámkové dlažby s ložem z kameniva strojně pl přes 200 m2</t>
  </si>
  <si>
    <t>m2</t>
  </si>
  <si>
    <t>4</t>
  </si>
  <si>
    <t>-777698504</t>
  </si>
  <si>
    <t>VV</t>
  </si>
  <si>
    <t xml:space="preserve">"chodník vpravo od ul.Horova" 1,8*107,5 </t>
  </si>
  <si>
    <t>"vlevo" 1,8*73</t>
  </si>
  <si>
    <t>Součet</t>
  </si>
  <si>
    <t>113107142</t>
  </si>
  <si>
    <t>Odstranění podkladu živičného tl přes 50 do 100 mm ručně</t>
  </si>
  <si>
    <t>1997107521</t>
  </si>
  <si>
    <t>"dočištění po frézování okolo vpustí, poklopů, hrnků, obrub" 676*0,05</t>
  </si>
  <si>
    <t>3</t>
  </si>
  <si>
    <t>113107153</t>
  </si>
  <si>
    <t>SANACE-Odstranění podkladu z kameniva těženého tl přes 200 do 300 mm strojně pl přes 50 do 200 m2</t>
  </si>
  <si>
    <t>23323837</t>
  </si>
  <si>
    <t>"sanace vozovka předpoklad 20% plochy" 976,99*0,2</t>
  </si>
  <si>
    <t>"sanace chodník předpoklad 20% plochy" 324,9*0,2</t>
  </si>
  <si>
    <t>113107212</t>
  </si>
  <si>
    <t>Odstranění podkladu z kameniva těženého tl přes 100 do 200 mm strojně pl přes 200 m2</t>
  </si>
  <si>
    <t>-656434660</t>
  </si>
  <si>
    <t>5</t>
  </si>
  <si>
    <t>113107213.1</t>
  </si>
  <si>
    <t>Odstranění podkladu z kameniva těženého tl přes 200 do 300 mm strojně pl přes 200 m2</t>
  </si>
  <si>
    <t>1489955087</t>
  </si>
  <si>
    <t>"vozovka-panely" 41,1*6,4+((3,3*23)/2)</t>
  </si>
  <si>
    <t>"vozovka-asfalt" 8*77+ (((8+16)/2)*5)</t>
  </si>
  <si>
    <t>6</t>
  </si>
  <si>
    <t>113151111</t>
  </si>
  <si>
    <t>Rozebrání zpevněných ploch ze silničních dílců</t>
  </si>
  <si>
    <t>-413689530</t>
  </si>
  <si>
    <t>41,1*5,7</t>
  </si>
  <si>
    <t>4*23/2</t>
  </si>
  <si>
    <t>7</t>
  </si>
  <si>
    <t>113154537</t>
  </si>
  <si>
    <t>Frézování živičného krytu tl 90 mm pruh š do 1 m pl přes 500 do 2000 m2</t>
  </si>
  <si>
    <t>-512074646</t>
  </si>
  <si>
    <t>8*77</t>
  </si>
  <si>
    <t>"napojení na ul.Horovu" ((16+8)/2)*5</t>
  </si>
  <si>
    <t>8</t>
  </si>
  <si>
    <t>113201112</t>
  </si>
  <si>
    <t>Vytrhání obrub silničních ležatých</t>
  </si>
  <si>
    <t>m</t>
  </si>
  <si>
    <t>1304029591</t>
  </si>
  <si>
    <t xml:space="preserve">"chodník vpravo od ul.Horova" 107,5 </t>
  </si>
  <si>
    <t>"vlevo" 73</t>
  </si>
  <si>
    <t>9</t>
  </si>
  <si>
    <t>113203111</t>
  </si>
  <si>
    <t>Vytrhání obrub z dlažebních kostek</t>
  </si>
  <si>
    <t>-1642977106</t>
  </si>
  <si>
    <t>"přídlažba pod asfaltovým krytem předpoklad 20% délky" 180,5*0,2</t>
  </si>
  <si>
    <t>10</t>
  </si>
  <si>
    <t>122151101</t>
  </si>
  <si>
    <t>Odkopávky a prokopávky nezapažené v hornině třídy těžitelnosti I skupiny 1 a 2 objem do 20 m3 strojně</t>
  </si>
  <si>
    <t>m3</t>
  </si>
  <si>
    <t>-1787454817</t>
  </si>
  <si>
    <t>"nové sjezdy u novostaveb" (4*((6+4)/2)*1,8)*0,3</t>
  </si>
  <si>
    <t>11</t>
  </si>
  <si>
    <t>132151102</t>
  </si>
  <si>
    <t>Hloubení rýh nezapažených š do 800 mm v hornině třídy těžitelnosti I skupiny 1 a 2 objem do 50 m3 strojně</t>
  </si>
  <si>
    <t>-2094737177</t>
  </si>
  <si>
    <t>"pro obruby vpravo" 123*0,4*0,2</t>
  </si>
  <si>
    <t>"pro obruby vlevo stávající" 73*0,4*0,2+ "nová" 48,5*0,4*0,2</t>
  </si>
  <si>
    <t>181951112</t>
  </si>
  <si>
    <t>Úprava pláně v hornině třídy těžitelnosti I skupiny 1 až 3 se zhutněním strojně</t>
  </si>
  <si>
    <t>1503510093</t>
  </si>
  <si>
    <t>324,9+976,99</t>
  </si>
  <si>
    <t>Komunikace pozemní</t>
  </si>
  <si>
    <t>13</t>
  </si>
  <si>
    <t>564731101</t>
  </si>
  <si>
    <t>SANACE CHODNÍK-Podklad z kameniva hrubého drceného vel. 32-63 mm plochy do 100 m2 tl 100 mm</t>
  </si>
  <si>
    <t>-1287831450</t>
  </si>
  <si>
    <t>14</t>
  </si>
  <si>
    <t>564761101</t>
  </si>
  <si>
    <t>SANACE VOZOVKA-Podklad z kameniva hrubého drceného vel. 32-63 mm plochy do 100 m2 tl 200 mm</t>
  </si>
  <si>
    <t>1316765496</t>
  </si>
  <si>
    <t>15</t>
  </si>
  <si>
    <t>564851111</t>
  </si>
  <si>
    <t>Podklad ze štěrkodrtě ŠD plochy přes 100 m2 tl 150 mm</t>
  </si>
  <si>
    <t>-1115771765</t>
  </si>
  <si>
    <t>"pod obruby vpravo" 123*0,4</t>
  </si>
  <si>
    <t>"pod obruby vlevo stávající" 73*0,4+ "nová" 48,5*0,4</t>
  </si>
  <si>
    <t>16</t>
  </si>
  <si>
    <t>564871111</t>
  </si>
  <si>
    <t>Podklad ze štěrkodrtě ŠD plochy přes 100 m2 tl 250 mm</t>
  </si>
  <si>
    <t>573110981</t>
  </si>
  <si>
    <t>17</t>
  </si>
  <si>
    <t>565145121</t>
  </si>
  <si>
    <t>Asfaltový beton vrstva podkladní ACP 16 (obalované kamenivo OKS) tl 60 mm š přes 3 m</t>
  </si>
  <si>
    <t>1842328253</t>
  </si>
  <si>
    <t>18</t>
  </si>
  <si>
    <t>573211108</t>
  </si>
  <si>
    <t>Postřik živičný spojovací z asfaltu v množství do 0,40 kg/m2</t>
  </si>
  <si>
    <t>10543151</t>
  </si>
  <si>
    <t>19</t>
  </si>
  <si>
    <t>577134121</t>
  </si>
  <si>
    <t>Asfaltový beton vrstva obrusná ACO 11+ (ABS) tř. I tl 40 mm š přes 3 m z nemodifikovaného asfaltu</t>
  </si>
  <si>
    <t>863363814</t>
  </si>
  <si>
    <t>20</t>
  </si>
  <si>
    <t>596211112</t>
  </si>
  <si>
    <t>Kladení zámkové dlažby komunikací pro pěší ručně tl 60 mm skupiny A pl přes 100 do 300 m2</t>
  </si>
  <si>
    <t>-1262348372</t>
  </si>
  <si>
    <t>"vpravo" (107,5*1,8)+(13*1,8+((6,5*1,8)/2))</t>
  </si>
  <si>
    <t>"vlevo" 73*1,8</t>
  </si>
  <si>
    <t>"odpočet-vjezdy tl 80 mm" -5*((6+4)/2)*1,8</t>
  </si>
  <si>
    <t>M</t>
  </si>
  <si>
    <t>59245018</t>
  </si>
  <si>
    <t>dlažba skladebná betonová 200x100mm tl 60mm přírodní</t>
  </si>
  <si>
    <t>-958542254</t>
  </si>
  <si>
    <t>309,15*1,02</t>
  </si>
  <si>
    <t>22</t>
  </si>
  <si>
    <t>59245020</t>
  </si>
  <si>
    <t>dlažba skladebná betonová 200x100mm tl 80mm přírodní</t>
  </si>
  <si>
    <t>-1000473601</t>
  </si>
  <si>
    <t>81-11</t>
  </si>
  <si>
    <t>"rezerva"2</t>
  </si>
  <si>
    <t>23</t>
  </si>
  <si>
    <t>59245226</t>
  </si>
  <si>
    <t>dlažba pro nevidomé betonová 200x100mm tl 80mm barevná</t>
  </si>
  <si>
    <t>1735122203</t>
  </si>
  <si>
    <t>5,5*0,4*5</t>
  </si>
  <si>
    <t>24</t>
  </si>
  <si>
    <t>596211221</t>
  </si>
  <si>
    <t>Kladení zámkové dlažby komunikací pro pěší ručně tl 80 mm skupiny B pl přes 50 do 100 m2</t>
  </si>
  <si>
    <t>784994457</t>
  </si>
  <si>
    <t>"vjezdy tl 80 mm" 5*((6+4)/2)*1,8</t>
  </si>
  <si>
    <t>"4 x nové objekty bez chodníku" 4*(((6+4)/2)*1,8)</t>
  </si>
  <si>
    <t>25</t>
  </si>
  <si>
    <t>599141111</t>
  </si>
  <si>
    <t>Vyplnění spár napojení asf vrstev živičnou zálivkou</t>
  </si>
  <si>
    <t>-675982720</t>
  </si>
  <si>
    <t>Trubní vedení</t>
  </si>
  <si>
    <t>26</t>
  </si>
  <si>
    <t>899132121</t>
  </si>
  <si>
    <t>Výměna (výšková úprava) poklopu kanalizačního pevného s ošetřením podkladu hloubky do 25 cm</t>
  </si>
  <si>
    <t>kus</t>
  </si>
  <si>
    <t>1447000811</t>
  </si>
  <si>
    <t>27</t>
  </si>
  <si>
    <t>899132212</t>
  </si>
  <si>
    <t>Výměna (výšková úprava) poklopu vodovodního samonivelačního nebo pevného šoupátkového, ventilového, hydrantového</t>
  </si>
  <si>
    <t>283600570</t>
  </si>
  <si>
    <t>28</t>
  </si>
  <si>
    <t>899133211</t>
  </si>
  <si>
    <t>Výměna (výšková úprava) vtokové mříže uliční vpusti s použitím betonových vyrovnávacích prvků</t>
  </si>
  <si>
    <t>-2062417406</t>
  </si>
  <si>
    <t>29</t>
  </si>
  <si>
    <t>58932563</t>
  </si>
  <si>
    <t>Rezerva na opravy uličních vpustí, přídlažeb, hrnků, sjezdů..."beton C 16/20 X0,XC1-2" kamenivo frakce 0/8</t>
  </si>
  <si>
    <t>30168764</t>
  </si>
  <si>
    <t>Ostatní konstrukce a práce, bourání</t>
  </si>
  <si>
    <t>30</t>
  </si>
  <si>
    <t>916111113</t>
  </si>
  <si>
    <t>Osazení obruby z velkých kostek s boční opěrou do lože z betonu prostého</t>
  </si>
  <si>
    <t>-1702084004</t>
  </si>
  <si>
    <t>"přídlažba z kostek 15/17" "vpravo" 123+ "vlevo" 48,5+73</t>
  </si>
  <si>
    <t>31</t>
  </si>
  <si>
    <t>916131213</t>
  </si>
  <si>
    <t>Osazení silničního obrubníku betonového stojatého s boční opěrou do lože z betonu prostého</t>
  </si>
  <si>
    <t>1596747210</t>
  </si>
  <si>
    <t>"vjezdy k novým objektům" 4*(5+3+3)</t>
  </si>
  <si>
    <t>32</t>
  </si>
  <si>
    <t>59217016</t>
  </si>
  <si>
    <t>obrubník betonový chodníkový 1000x80x250mm</t>
  </si>
  <si>
    <t>-916862629</t>
  </si>
  <si>
    <t>44*1,02 'Přepočtené koeficientem množství</t>
  </si>
  <si>
    <t>33</t>
  </si>
  <si>
    <t>916241113</t>
  </si>
  <si>
    <t>Osazení obrubníku kamenného ležatého s boční opěrou do lože z betonu prostého</t>
  </si>
  <si>
    <t>-478495203</t>
  </si>
  <si>
    <t>"vpravo" 123</t>
  </si>
  <si>
    <t>"nové obruby vlevo" 48,5</t>
  </si>
  <si>
    <t>34</t>
  </si>
  <si>
    <t>58380003</t>
  </si>
  <si>
    <t>obrubník kamenný žulový přímý 1000x300x200mm (příp. 1000x200x200)</t>
  </si>
  <si>
    <t>1201759140</t>
  </si>
  <si>
    <t>"doplnění, výměna poškozených 5%" (123+73)*0,05</t>
  </si>
  <si>
    <t>"nové obruby" 48,5</t>
  </si>
  <si>
    <t>35</t>
  </si>
  <si>
    <t>58381008.1</t>
  </si>
  <si>
    <t>kostka štípaná dlažební žula velká 15/17</t>
  </si>
  <si>
    <t>1951225337</t>
  </si>
  <si>
    <t>244,5*0,17</t>
  </si>
  <si>
    <t>36</t>
  </si>
  <si>
    <t>919735112</t>
  </si>
  <si>
    <t>Řezání stávajícího živičného krytu hl přes 50 do 100 mm</t>
  </si>
  <si>
    <t>-747054335</t>
  </si>
  <si>
    <t>"ul.Horova/Květnová napojení" 16</t>
  </si>
  <si>
    <t>37</t>
  </si>
  <si>
    <t>596991112</t>
  </si>
  <si>
    <t>Řezání betonové, kameninové, kamenné dlažby, zaříznutí kamenných obrub</t>
  </si>
  <si>
    <t>-1076123472</t>
  </si>
  <si>
    <t>38</t>
  </si>
  <si>
    <t>979021113</t>
  </si>
  <si>
    <t>Očištění vybouraných obrubníků a krajníků silničních při překopech inženýrských sítí</t>
  </si>
  <si>
    <t>1655145534</t>
  </si>
  <si>
    <t>123+73</t>
  </si>
  <si>
    <t>997</t>
  </si>
  <si>
    <t>Přesun sutě</t>
  </si>
  <si>
    <t>39</t>
  </si>
  <si>
    <t>997221551.1</t>
  </si>
  <si>
    <t>Vodorovná doprava suti ze sypkých materiálů do 1 km</t>
  </si>
  <si>
    <t>t</t>
  </si>
  <si>
    <t>-1219521897</t>
  </si>
  <si>
    <t>"výkopek" 130,189+97,47+488,495+(19,56*1,8)</t>
  </si>
  <si>
    <t>"asf. frézovaná suť" 7,436+139,932</t>
  </si>
  <si>
    <t>40</t>
  </si>
  <si>
    <t>997221559.1</t>
  </si>
  <si>
    <t>Příplatek ZKD 1 km u vodorovné dopravy suti ze sypkých i kusových materiálů</t>
  </si>
  <si>
    <t>-1449012071</t>
  </si>
  <si>
    <t>"Studánka 7 km" 6*898,73</t>
  </si>
  <si>
    <t>41</t>
  </si>
  <si>
    <t>997221561</t>
  </si>
  <si>
    <t>Vodorovná doprava suti z kusových materiálů do 1 km</t>
  </si>
  <si>
    <t>-944473332</t>
  </si>
  <si>
    <t>"bet.dlažba" 95,846</t>
  </si>
  <si>
    <t>"panely" 99,496</t>
  </si>
  <si>
    <t>42</t>
  </si>
  <si>
    <t>997221569</t>
  </si>
  <si>
    <t>Příplatek ZKD 1 km u vodorovné dopravy suti z kusových materiálů</t>
  </si>
  <si>
    <t>1241002442</t>
  </si>
  <si>
    <t>"Studánka 7 km, bet.dlažba" 95,846*6</t>
  </si>
  <si>
    <t>"panely 50% na Ašské služby, 50% skládka Studánka" (99,496/2)*6</t>
  </si>
  <si>
    <t>43</t>
  </si>
  <si>
    <t>997221861</t>
  </si>
  <si>
    <t>Poplatek za uložení na recyklační skládce (skládkovné) stavebního odpadu z prostého betonu pod kódem 17 01 01</t>
  </si>
  <si>
    <t>1351557360</t>
  </si>
  <si>
    <t>"panely" 99,496*0,5</t>
  </si>
  <si>
    <t>44</t>
  </si>
  <si>
    <t>997221873</t>
  </si>
  <si>
    <t>Poplatek za uložení na recyklační skládce (skládkovné) stavebního odpadu zeminy a kamení zatříděného do Katalogu odpadů pod kódem 17 05 04</t>
  </si>
  <si>
    <t>711447129</t>
  </si>
  <si>
    <t>45</t>
  </si>
  <si>
    <t>997221875</t>
  </si>
  <si>
    <t>Poplatek za uložení na recyklační skládce (skládkovné) stavebního odpadu asfaltového bez obsahu dehtu zatříděného do Katalogu odpadů pod kódem 17 03 02</t>
  </si>
  <si>
    <t>960289828</t>
  </si>
  <si>
    <t>998</t>
  </si>
  <si>
    <t>Přesun hmot</t>
  </si>
  <si>
    <t>46</t>
  </si>
  <si>
    <t>998223011</t>
  </si>
  <si>
    <t>Přesun hmot pro pozemní komunikace s krytem dlážděným</t>
  </si>
  <si>
    <t>-1878673865</t>
  </si>
  <si>
    <t>47</t>
  </si>
  <si>
    <t>998225111</t>
  </si>
  <si>
    <t>Přesun hmot pro pozemní komunikace s krytem z kamene, monolitickým betonovým nebo živičným</t>
  </si>
  <si>
    <t>-451047177</t>
  </si>
  <si>
    <t>VRN</t>
  </si>
  <si>
    <t>Vedlejší rozpočtové náklady</t>
  </si>
  <si>
    <t>VRN3</t>
  </si>
  <si>
    <t>Zařízení staveniště</t>
  </si>
  <si>
    <t>48</t>
  </si>
  <si>
    <t>030001000</t>
  </si>
  <si>
    <t>kpl</t>
  </si>
  <si>
    <t>1024</t>
  </si>
  <si>
    <t>-634565730</t>
  </si>
  <si>
    <t>49</t>
  </si>
  <si>
    <t>034503000</t>
  </si>
  <si>
    <t>Informační tabule na staveništi</t>
  </si>
  <si>
    <t>-1969250877</t>
  </si>
  <si>
    <t>VRN5</t>
  </si>
  <si>
    <t>Finanční náklady</t>
  </si>
  <si>
    <t>50</t>
  </si>
  <si>
    <t>052103000</t>
  </si>
  <si>
    <t>Rezerva investora pro případ většího rozsahu poškození vzniklých v době mezi projektováním a realizací, dále na možné poškození obrub, podkladních vrstev atd ...</t>
  </si>
  <si>
    <t>sou</t>
  </si>
  <si>
    <t>706615948</t>
  </si>
  <si>
    <t>VRN7</t>
  </si>
  <si>
    <t>Provozní vlivy</t>
  </si>
  <si>
    <t>51</t>
  </si>
  <si>
    <t>072203000</t>
  </si>
  <si>
    <t>Silniční provoz - zajištění DIO (dopravní značení). Provizorní přístupy k objektům ...</t>
  </si>
  <si>
    <t>-1738198302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</si>
</sst>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36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53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54</v>
      </c>
      <c r="AI60" s="41"/>
      <c r="AJ60" s="41"/>
      <c r="AK60" s="41"/>
      <c r="AL60" s="41"/>
      <c r="AM60" s="63" t="s">
        <v>55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57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54</v>
      </c>
      <c r="AI75" s="41"/>
      <c r="AJ75" s="41"/>
      <c r="AK75" s="41"/>
      <c r="AL75" s="41"/>
      <c r="AM75" s="63" t="s">
        <v>55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58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05_2025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části ulice Květnová, Aš, p. p. č. 803/16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Aš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22. 1. 2025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Aš, Kamenná 473/52, 352 01 Aš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59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>Lubomír Tomandl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60</v>
      </c>
      <c r="D92" s="93"/>
      <c r="E92" s="93"/>
      <c r="F92" s="93"/>
      <c r="G92" s="93"/>
      <c r="H92" s="94"/>
      <c r="I92" s="95" t="s">
        <v>61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62</v>
      </c>
      <c r="AH92" s="93"/>
      <c r="AI92" s="93"/>
      <c r="AJ92" s="93"/>
      <c r="AK92" s="93"/>
      <c r="AL92" s="93"/>
      <c r="AM92" s="93"/>
      <c r="AN92" s="95" t="s">
        <v>63</v>
      </c>
      <c r="AO92" s="93"/>
      <c r="AP92" s="97"/>
      <c r="AQ92" s="98" t="s">
        <v>64</v>
      </c>
      <c r="AR92" s="43"/>
      <c r="AS92" s="99" t="s">
        <v>65</v>
      </c>
      <c r="AT92" s="100" t="s">
        <v>66</v>
      </c>
      <c r="AU92" s="100" t="s">
        <v>67</v>
      </c>
      <c r="AV92" s="100" t="s">
        <v>68</v>
      </c>
      <c r="AW92" s="100" t="s">
        <v>69</v>
      </c>
      <c r="AX92" s="100" t="s">
        <v>70</v>
      </c>
      <c r="AY92" s="100" t="s">
        <v>71</v>
      </c>
      <c r="AZ92" s="100" t="s">
        <v>72</v>
      </c>
      <c r="BA92" s="100" t="s">
        <v>73</v>
      </c>
      <c r="BB92" s="100" t="s">
        <v>74</v>
      </c>
      <c r="BC92" s="100" t="s">
        <v>75</v>
      </c>
      <c r="BD92" s="101" t="s">
        <v>76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78</v>
      </c>
      <c r="BT94" s="116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24.75" customHeight="1">
      <c r="A95" s="117" t="s">
        <v>82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'05_2025 - Oprava části ul...'!J28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83</v>
      </c>
      <c r="AR95" s="124"/>
      <c r="AS95" s="125">
        <v>0</v>
      </c>
      <c r="AT95" s="126">
        <f>ROUND(SUM(AV95:AW95),2)</f>
        <v>0</v>
      </c>
      <c r="AU95" s="127">
        <f>'05_2025 - Oprava části ul...'!P123</f>
        <v>0</v>
      </c>
      <c r="AV95" s="126">
        <f>'05_2025 - Oprava části ul...'!J31</f>
        <v>0</v>
      </c>
      <c r="AW95" s="126">
        <f>'05_2025 - Oprava části ul...'!J32</f>
        <v>0</v>
      </c>
      <c r="AX95" s="126">
        <f>'05_2025 - Oprava části ul...'!J33</f>
        <v>0</v>
      </c>
      <c r="AY95" s="126">
        <f>'05_2025 - Oprava části ul...'!J34</f>
        <v>0</v>
      </c>
      <c r="AZ95" s="126">
        <f>'05_2025 - Oprava části ul...'!F31</f>
        <v>0</v>
      </c>
      <c r="BA95" s="126">
        <f>'05_2025 - Oprava části ul...'!F32</f>
        <v>0</v>
      </c>
      <c r="BB95" s="126">
        <f>'05_2025 - Oprava části ul...'!F33</f>
        <v>0</v>
      </c>
      <c r="BC95" s="126">
        <f>'05_2025 - Oprava části ul...'!F34</f>
        <v>0</v>
      </c>
      <c r="BD95" s="128">
        <f>'05_2025 - Oprava části ul...'!F35</f>
        <v>0</v>
      </c>
      <c r="BE95" s="7"/>
      <c r="BT95" s="129" t="s">
        <v>84</v>
      </c>
      <c r="BU95" s="129" t="s">
        <v>85</v>
      </c>
      <c r="BV95" s="129" t="s">
        <v>80</v>
      </c>
      <c r="BW95" s="129" t="s">
        <v>5</v>
      </c>
      <c r="BX95" s="129" t="s">
        <v>81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rw3NQco2juQEFtG15Qp/UoAe6KKuD0O9DdAFtfDx8IdUE1Jj9La/JntfqdOWFNq9xnrI/c9LaL1OPrgas1PKsQ==" hashValue="QSDeTa5Z+HtM0cuLXHBHNCLyyKtd3cr+UmdlqPwoMlT7mTmcLe9cER681so+zo/HQRdJ89UXbyF9hyuA05u8A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5_2025 - Oprava části u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86</v>
      </c>
    </row>
    <row r="4" s="1" customFormat="1" ht="24.96" customHeight="1">
      <c r="B4" s="19"/>
      <c r="D4" s="132" t="s">
        <v>87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22. 1. 2025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27</v>
      </c>
      <c r="F13" s="37"/>
      <c r="G13" s="37"/>
      <c r="H13" s="37"/>
      <c r="I13" s="134" t="s">
        <v>28</v>
      </c>
      <c r="J13" s="136" t="s">
        <v>29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30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28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32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28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35</v>
      </c>
      <c r="E21" s="37"/>
      <c r="F21" s="37"/>
      <c r="G21" s="37"/>
      <c r="H21" s="37"/>
      <c r="I21" s="134" t="s">
        <v>25</v>
      </c>
      <c r="J21" s="136" t="s">
        <v>36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">
        <v>37</v>
      </c>
      <c r="F22" s="37"/>
      <c r="G22" s="37"/>
      <c r="H22" s="37"/>
      <c r="I22" s="134" t="s">
        <v>28</v>
      </c>
      <c r="J22" s="136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38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39</v>
      </c>
      <c r="E28" s="37"/>
      <c r="F28" s="37"/>
      <c r="G28" s="37"/>
      <c r="H28" s="37"/>
      <c r="I28" s="37"/>
      <c r="J28" s="144">
        <f>ROUND(J123,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41</v>
      </c>
      <c r="G30" s="37"/>
      <c r="H30" s="37"/>
      <c r="I30" s="145" t="s">
        <v>40</v>
      </c>
      <c r="J30" s="145" t="s">
        <v>42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43</v>
      </c>
      <c r="E31" s="134" t="s">
        <v>44</v>
      </c>
      <c r="F31" s="147">
        <f>ROUND((SUM(BE123:BE263)),  2)</f>
        <v>0</v>
      </c>
      <c r="G31" s="37"/>
      <c r="H31" s="37"/>
      <c r="I31" s="148">
        <v>0.20999999999999999</v>
      </c>
      <c r="J31" s="147">
        <f>ROUND(((SUM(BE123:BE263))*I31),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45</v>
      </c>
      <c r="F32" s="147">
        <f>ROUND((SUM(BF123:BF263)),  2)</f>
        <v>0</v>
      </c>
      <c r="G32" s="37"/>
      <c r="H32" s="37"/>
      <c r="I32" s="148">
        <v>0.12</v>
      </c>
      <c r="J32" s="147">
        <f>ROUND(((SUM(BF123:BF263))*I32),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46</v>
      </c>
      <c r="F33" s="147">
        <f>ROUND((SUM(BG123:BG263)),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47</v>
      </c>
      <c r="F34" s="147">
        <f>ROUND((SUM(BH123:BH263)),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48</v>
      </c>
      <c r="F35" s="147">
        <f>ROUND((SUM(BI123:BI263)),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49</v>
      </c>
      <c r="E37" s="151"/>
      <c r="F37" s="151"/>
      <c r="G37" s="152" t="s">
        <v>50</v>
      </c>
      <c r="H37" s="153" t="s">
        <v>51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52</v>
      </c>
      <c r="E50" s="157"/>
      <c r="F50" s="157"/>
      <c r="G50" s="156" t="s">
        <v>53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54</v>
      </c>
      <c r="E61" s="159"/>
      <c r="F61" s="160" t="s">
        <v>55</v>
      </c>
      <c r="G61" s="158" t="s">
        <v>54</v>
      </c>
      <c r="H61" s="159"/>
      <c r="I61" s="159"/>
      <c r="J61" s="161" t="s">
        <v>55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56</v>
      </c>
      <c r="E65" s="162"/>
      <c r="F65" s="162"/>
      <c r="G65" s="156" t="s">
        <v>57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54</v>
      </c>
      <c r="E76" s="159"/>
      <c r="F76" s="160" t="s">
        <v>55</v>
      </c>
      <c r="G76" s="158" t="s">
        <v>54</v>
      </c>
      <c r="H76" s="159"/>
      <c r="I76" s="159"/>
      <c r="J76" s="161" t="s">
        <v>55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Oprava části ulice Květnová, Aš, p. p. č. 803/16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Aš</v>
      </c>
      <c r="G87" s="39"/>
      <c r="H87" s="39"/>
      <c r="I87" s="31" t="s">
        <v>22</v>
      </c>
      <c r="J87" s="78" t="str">
        <f>IF(J10="","",J10)</f>
        <v>22. 1. 2025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>Město Aš, Kamenná 473/52, 352 01 Aš</v>
      </c>
      <c r="G89" s="39"/>
      <c r="H89" s="39"/>
      <c r="I89" s="31" t="s">
        <v>32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30</v>
      </c>
      <c r="D90" s="39"/>
      <c r="E90" s="39"/>
      <c r="F90" s="26" t="str">
        <f>IF(E16="","",E16)</f>
        <v>Vyplň údaj</v>
      </c>
      <c r="G90" s="39"/>
      <c r="H90" s="39"/>
      <c r="I90" s="31" t="s">
        <v>35</v>
      </c>
      <c r="J90" s="35" t="str">
        <f>E22</f>
        <v>Lubomír Tomandl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89</v>
      </c>
      <c r="D92" s="168"/>
      <c r="E92" s="168"/>
      <c r="F92" s="168"/>
      <c r="G92" s="168"/>
      <c r="H92" s="168"/>
      <c r="I92" s="168"/>
      <c r="J92" s="169" t="s">
        <v>90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91</v>
      </c>
      <c r="D94" s="39"/>
      <c r="E94" s="39"/>
      <c r="F94" s="39"/>
      <c r="G94" s="39"/>
      <c r="H94" s="39"/>
      <c r="I94" s="39"/>
      <c r="J94" s="109">
        <f>J123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92</v>
      </c>
    </row>
    <row r="95" s="9" customFormat="1" ht="24.96" customHeight="1">
      <c r="A95" s="9"/>
      <c r="B95" s="171"/>
      <c r="C95" s="172"/>
      <c r="D95" s="173" t="s">
        <v>93</v>
      </c>
      <c r="E95" s="174"/>
      <c r="F95" s="174"/>
      <c r="G95" s="174"/>
      <c r="H95" s="174"/>
      <c r="I95" s="174"/>
      <c r="J95" s="175">
        <f>J124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94</v>
      </c>
      <c r="E96" s="180"/>
      <c r="F96" s="180"/>
      <c r="G96" s="180"/>
      <c r="H96" s="180"/>
      <c r="I96" s="180"/>
      <c r="J96" s="181">
        <f>J125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95</v>
      </c>
      <c r="E97" s="180"/>
      <c r="F97" s="180"/>
      <c r="G97" s="180"/>
      <c r="H97" s="180"/>
      <c r="I97" s="180"/>
      <c r="J97" s="181">
        <f>J166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96</v>
      </c>
      <c r="E98" s="180"/>
      <c r="F98" s="180"/>
      <c r="G98" s="180"/>
      <c r="H98" s="180"/>
      <c r="I98" s="180"/>
      <c r="J98" s="181">
        <f>J202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97</v>
      </c>
      <c r="E99" s="180"/>
      <c r="F99" s="180"/>
      <c r="G99" s="180"/>
      <c r="H99" s="180"/>
      <c r="I99" s="180"/>
      <c r="J99" s="181">
        <f>J207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98</v>
      </c>
      <c r="E100" s="180"/>
      <c r="F100" s="180"/>
      <c r="G100" s="180"/>
      <c r="H100" s="180"/>
      <c r="I100" s="180"/>
      <c r="J100" s="181">
        <f>J230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99</v>
      </c>
      <c r="E101" s="180"/>
      <c r="F101" s="180"/>
      <c r="G101" s="180"/>
      <c r="H101" s="180"/>
      <c r="I101" s="180"/>
      <c r="J101" s="181">
        <f>J253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1"/>
      <c r="C102" s="172"/>
      <c r="D102" s="173" t="s">
        <v>100</v>
      </c>
      <c r="E102" s="174"/>
      <c r="F102" s="174"/>
      <c r="G102" s="174"/>
      <c r="H102" s="174"/>
      <c r="I102" s="174"/>
      <c r="J102" s="175">
        <f>J256</f>
        <v>0</v>
      </c>
      <c r="K102" s="172"/>
      <c r="L102" s="17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7"/>
      <c r="C103" s="178"/>
      <c r="D103" s="179" t="s">
        <v>101</v>
      </c>
      <c r="E103" s="180"/>
      <c r="F103" s="180"/>
      <c r="G103" s="180"/>
      <c r="H103" s="180"/>
      <c r="I103" s="180"/>
      <c r="J103" s="181">
        <f>J257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7"/>
      <c r="C104" s="178"/>
      <c r="D104" s="179" t="s">
        <v>102</v>
      </c>
      <c r="E104" s="180"/>
      <c r="F104" s="180"/>
      <c r="G104" s="180"/>
      <c r="H104" s="180"/>
      <c r="I104" s="180"/>
      <c r="J104" s="181">
        <f>J260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7"/>
      <c r="C105" s="178"/>
      <c r="D105" s="179" t="s">
        <v>103</v>
      </c>
      <c r="E105" s="180"/>
      <c r="F105" s="180"/>
      <c r="G105" s="180"/>
      <c r="H105" s="180"/>
      <c r="I105" s="180"/>
      <c r="J105" s="181">
        <f>J262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104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E7</f>
        <v>Oprava části ulice Květnová, Aš, p. p. č. 803/16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F10</f>
        <v>Aš</v>
      </c>
      <c r="G117" s="39"/>
      <c r="H117" s="39"/>
      <c r="I117" s="31" t="s">
        <v>22</v>
      </c>
      <c r="J117" s="78" t="str">
        <f>IF(J10="","",J10)</f>
        <v>22. 1. 2025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E13</f>
        <v>Město Aš, Kamenná 473/52, 352 01 Aš</v>
      </c>
      <c r="G119" s="39"/>
      <c r="H119" s="39"/>
      <c r="I119" s="31" t="s">
        <v>32</v>
      </c>
      <c r="J119" s="35" t="str">
        <f>E19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30</v>
      </c>
      <c r="D120" s="39"/>
      <c r="E120" s="39"/>
      <c r="F120" s="26" t="str">
        <f>IF(E16="","",E16)</f>
        <v>Vyplň údaj</v>
      </c>
      <c r="G120" s="39"/>
      <c r="H120" s="39"/>
      <c r="I120" s="31" t="s">
        <v>35</v>
      </c>
      <c r="J120" s="35" t="str">
        <f>E22</f>
        <v>Lubomír Tomandl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83"/>
      <c r="B122" s="184"/>
      <c r="C122" s="185" t="s">
        <v>105</v>
      </c>
      <c r="D122" s="186" t="s">
        <v>64</v>
      </c>
      <c r="E122" s="186" t="s">
        <v>60</v>
      </c>
      <c r="F122" s="186" t="s">
        <v>61</v>
      </c>
      <c r="G122" s="186" t="s">
        <v>106</v>
      </c>
      <c r="H122" s="186" t="s">
        <v>107</v>
      </c>
      <c r="I122" s="186" t="s">
        <v>108</v>
      </c>
      <c r="J122" s="187" t="s">
        <v>90</v>
      </c>
      <c r="K122" s="188" t="s">
        <v>109</v>
      </c>
      <c r="L122" s="189"/>
      <c r="M122" s="99" t="s">
        <v>1</v>
      </c>
      <c r="N122" s="100" t="s">
        <v>43</v>
      </c>
      <c r="O122" s="100" t="s">
        <v>110</v>
      </c>
      <c r="P122" s="100" t="s">
        <v>111</v>
      </c>
      <c r="Q122" s="100" t="s">
        <v>112</v>
      </c>
      <c r="R122" s="100" t="s">
        <v>113</v>
      </c>
      <c r="S122" s="100" t="s">
        <v>114</v>
      </c>
      <c r="T122" s="101" t="s">
        <v>115</v>
      </c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</row>
    <row r="123" s="2" customFormat="1" ht="22.8" customHeight="1">
      <c r="A123" s="37"/>
      <c r="B123" s="38"/>
      <c r="C123" s="106" t="s">
        <v>116</v>
      </c>
      <c r="D123" s="39"/>
      <c r="E123" s="39"/>
      <c r="F123" s="39"/>
      <c r="G123" s="39"/>
      <c r="H123" s="39"/>
      <c r="I123" s="39"/>
      <c r="J123" s="190">
        <f>BK123</f>
        <v>0</v>
      </c>
      <c r="K123" s="39"/>
      <c r="L123" s="43"/>
      <c r="M123" s="102"/>
      <c r="N123" s="191"/>
      <c r="O123" s="103"/>
      <c r="P123" s="192">
        <f>P124+P256</f>
        <v>0</v>
      </c>
      <c r="Q123" s="103"/>
      <c r="R123" s="192">
        <f>R124+R256</f>
        <v>206.67286899999999</v>
      </c>
      <c r="S123" s="103"/>
      <c r="T123" s="193">
        <f>T124+T256</f>
        <v>1118.17985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78</v>
      </c>
      <c r="AU123" s="16" t="s">
        <v>92</v>
      </c>
      <c r="BK123" s="194">
        <f>BK124+BK256</f>
        <v>0</v>
      </c>
    </row>
    <row r="124" s="12" customFormat="1" ht="25.92" customHeight="1">
      <c r="A124" s="12"/>
      <c r="B124" s="195"/>
      <c r="C124" s="196"/>
      <c r="D124" s="197" t="s">
        <v>78</v>
      </c>
      <c r="E124" s="198" t="s">
        <v>117</v>
      </c>
      <c r="F124" s="198" t="s">
        <v>118</v>
      </c>
      <c r="G124" s="196"/>
      <c r="H124" s="196"/>
      <c r="I124" s="199"/>
      <c r="J124" s="200">
        <f>BK124</f>
        <v>0</v>
      </c>
      <c r="K124" s="196"/>
      <c r="L124" s="201"/>
      <c r="M124" s="202"/>
      <c r="N124" s="203"/>
      <c r="O124" s="203"/>
      <c r="P124" s="204">
        <f>P125+P166+P202+P207+P230+P253</f>
        <v>0</v>
      </c>
      <c r="Q124" s="203"/>
      <c r="R124" s="204">
        <f>R125+R166+R202+R207+R230+R253</f>
        <v>206.67286899999999</v>
      </c>
      <c r="S124" s="203"/>
      <c r="T124" s="205">
        <f>T125+T166+T202+T207+T230+T253</f>
        <v>1118.17985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6" t="s">
        <v>84</v>
      </c>
      <c r="AT124" s="207" t="s">
        <v>78</v>
      </c>
      <c r="AU124" s="207" t="s">
        <v>79</v>
      </c>
      <c r="AY124" s="206" t="s">
        <v>119</v>
      </c>
      <c r="BK124" s="208">
        <f>BK125+BK166+BK202+BK207+BK230+BK253</f>
        <v>0</v>
      </c>
    </row>
    <row r="125" s="12" customFormat="1" ht="22.8" customHeight="1">
      <c r="A125" s="12"/>
      <c r="B125" s="195"/>
      <c r="C125" s="196"/>
      <c r="D125" s="197" t="s">
        <v>78</v>
      </c>
      <c r="E125" s="209" t="s">
        <v>84</v>
      </c>
      <c r="F125" s="209" t="s">
        <v>120</v>
      </c>
      <c r="G125" s="196"/>
      <c r="H125" s="196"/>
      <c r="I125" s="199"/>
      <c r="J125" s="210">
        <f>BK125</f>
        <v>0</v>
      </c>
      <c r="K125" s="196"/>
      <c r="L125" s="201"/>
      <c r="M125" s="202"/>
      <c r="N125" s="203"/>
      <c r="O125" s="203"/>
      <c r="P125" s="204">
        <f>SUM(P126:P165)</f>
        <v>0</v>
      </c>
      <c r="Q125" s="203"/>
      <c r="R125" s="204">
        <f>SUM(R126:R165)</f>
        <v>0.020279999999999999</v>
      </c>
      <c r="S125" s="203"/>
      <c r="T125" s="205">
        <f>SUM(T126:T165)</f>
        <v>1115.3598500000001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6" t="s">
        <v>84</v>
      </c>
      <c r="AT125" s="207" t="s">
        <v>78</v>
      </c>
      <c r="AU125" s="207" t="s">
        <v>84</v>
      </c>
      <c r="AY125" s="206" t="s">
        <v>119</v>
      </c>
      <c r="BK125" s="208">
        <f>SUM(BK126:BK165)</f>
        <v>0</v>
      </c>
    </row>
    <row r="126" s="2" customFormat="1" ht="24.15" customHeight="1">
      <c r="A126" s="37"/>
      <c r="B126" s="38"/>
      <c r="C126" s="211" t="s">
        <v>84</v>
      </c>
      <c r="D126" s="211" t="s">
        <v>121</v>
      </c>
      <c r="E126" s="212" t="s">
        <v>122</v>
      </c>
      <c r="F126" s="213" t="s">
        <v>123</v>
      </c>
      <c r="G126" s="214" t="s">
        <v>124</v>
      </c>
      <c r="H126" s="215">
        <v>324.89999999999998</v>
      </c>
      <c r="I126" s="216"/>
      <c r="J126" s="217">
        <f>ROUND(I126*H126,2)</f>
        <v>0</v>
      </c>
      <c r="K126" s="218"/>
      <c r="L126" s="43"/>
      <c r="M126" s="219" t="s">
        <v>1</v>
      </c>
      <c r="N126" s="220" t="s">
        <v>44</v>
      </c>
      <c r="O126" s="90"/>
      <c r="P126" s="221">
        <f>O126*H126</f>
        <v>0</v>
      </c>
      <c r="Q126" s="221">
        <v>0</v>
      </c>
      <c r="R126" s="221">
        <f>Q126*H126</f>
        <v>0</v>
      </c>
      <c r="S126" s="221">
        <v>0.29499999999999998</v>
      </c>
      <c r="T126" s="222">
        <f>S126*H126</f>
        <v>95.845499999999987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3" t="s">
        <v>125</v>
      </c>
      <c r="AT126" s="223" t="s">
        <v>121</v>
      </c>
      <c r="AU126" s="223" t="s">
        <v>86</v>
      </c>
      <c r="AY126" s="16" t="s">
        <v>119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6" t="s">
        <v>84</v>
      </c>
      <c r="BK126" s="224">
        <f>ROUND(I126*H126,2)</f>
        <v>0</v>
      </c>
      <c r="BL126" s="16" t="s">
        <v>125</v>
      </c>
      <c r="BM126" s="223" t="s">
        <v>126</v>
      </c>
    </row>
    <row r="127" s="13" customFormat="1">
      <c r="A127" s="13"/>
      <c r="B127" s="225"/>
      <c r="C127" s="226"/>
      <c r="D127" s="227" t="s">
        <v>127</v>
      </c>
      <c r="E127" s="228" t="s">
        <v>1</v>
      </c>
      <c r="F127" s="229" t="s">
        <v>128</v>
      </c>
      <c r="G127" s="226"/>
      <c r="H127" s="230">
        <v>193.5</v>
      </c>
      <c r="I127" s="231"/>
      <c r="J127" s="226"/>
      <c r="K127" s="226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127</v>
      </c>
      <c r="AU127" s="236" t="s">
        <v>86</v>
      </c>
      <c r="AV127" s="13" t="s">
        <v>86</v>
      </c>
      <c r="AW127" s="13" t="s">
        <v>34</v>
      </c>
      <c r="AX127" s="13" t="s">
        <v>79</v>
      </c>
      <c r="AY127" s="236" t="s">
        <v>119</v>
      </c>
    </row>
    <row r="128" s="13" customFormat="1">
      <c r="A128" s="13"/>
      <c r="B128" s="225"/>
      <c r="C128" s="226"/>
      <c r="D128" s="227" t="s">
        <v>127</v>
      </c>
      <c r="E128" s="228" t="s">
        <v>1</v>
      </c>
      <c r="F128" s="229" t="s">
        <v>129</v>
      </c>
      <c r="G128" s="226"/>
      <c r="H128" s="230">
        <v>131.40000000000001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127</v>
      </c>
      <c r="AU128" s="236" t="s">
        <v>86</v>
      </c>
      <c r="AV128" s="13" t="s">
        <v>86</v>
      </c>
      <c r="AW128" s="13" t="s">
        <v>34</v>
      </c>
      <c r="AX128" s="13" t="s">
        <v>79</v>
      </c>
      <c r="AY128" s="236" t="s">
        <v>119</v>
      </c>
    </row>
    <row r="129" s="14" customFormat="1">
      <c r="A129" s="14"/>
      <c r="B129" s="237"/>
      <c r="C129" s="238"/>
      <c r="D129" s="227" t="s">
        <v>127</v>
      </c>
      <c r="E129" s="239" t="s">
        <v>1</v>
      </c>
      <c r="F129" s="240" t="s">
        <v>130</v>
      </c>
      <c r="G129" s="238"/>
      <c r="H129" s="241">
        <v>324.89999999999998</v>
      </c>
      <c r="I129" s="242"/>
      <c r="J129" s="238"/>
      <c r="K129" s="238"/>
      <c r="L129" s="243"/>
      <c r="M129" s="244"/>
      <c r="N129" s="245"/>
      <c r="O129" s="245"/>
      <c r="P129" s="245"/>
      <c r="Q129" s="245"/>
      <c r="R129" s="245"/>
      <c r="S129" s="245"/>
      <c r="T129" s="246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7" t="s">
        <v>127</v>
      </c>
      <c r="AU129" s="247" t="s">
        <v>86</v>
      </c>
      <c r="AV129" s="14" t="s">
        <v>125</v>
      </c>
      <c r="AW129" s="14" t="s">
        <v>34</v>
      </c>
      <c r="AX129" s="14" t="s">
        <v>84</v>
      </c>
      <c r="AY129" s="247" t="s">
        <v>119</v>
      </c>
    </row>
    <row r="130" s="2" customFormat="1" ht="24.15" customHeight="1">
      <c r="A130" s="37"/>
      <c r="B130" s="38"/>
      <c r="C130" s="211" t="s">
        <v>86</v>
      </c>
      <c r="D130" s="211" t="s">
        <v>121</v>
      </c>
      <c r="E130" s="212" t="s">
        <v>131</v>
      </c>
      <c r="F130" s="213" t="s">
        <v>132</v>
      </c>
      <c r="G130" s="214" t="s">
        <v>124</v>
      </c>
      <c r="H130" s="215">
        <v>33.799999999999997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44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0.22</v>
      </c>
      <c r="T130" s="222">
        <f>S130*H130</f>
        <v>7.4359999999999991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125</v>
      </c>
      <c r="AT130" s="223" t="s">
        <v>121</v>
      </c>
      <c r="AU130" s="223" t="s">
        <v>86</v>
      </c>
      <c r="AY130" s="16" t="s">
        <v>119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84</v>
      </c>
      <c r="BK130" s="224">
        <f>ROUND(I130*H130,2)</f>
        <v>0</v>
      </c>
      <c r="BL130" s="16" t="s">
        <v>125</v>
      </c>
      <c r="BM130" s="223" t="s">
        <v>133</v>
      </c>
    </row>
    <row r="131" s="13" customFormat="1">
      <c r="A131" s="13"/>
      <c r="B131" s="225"/>
      <c r="C131" s="226"/>
      <c r="D131" s="227" t="s">
        <v>127</v>
      </c>
      <c r="E131" s="228" t="s">
        <v>1</v>
      </c>
      <c r="F131" s="229" t="s">
        <v>134</v>
      </c>
      <c r="G131" s="226"/>
      <c r="H131" s="230">
        <v>33.799999999999997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127</v>
      </c>
      <c r="AU131" s="236" t="s">
        <v>86</v>
      </c>
      <c r="AV131" s="13" t="s">
        <v>86</v>
      </c>
      <c r="AW131" s="13" t="s">
        <v>34</v>
      </c>
      <c r="AX131" s="13" t="s">
        <v>84</v>
      </c>
      <c r="AY131" s="236" t="s">
        <v>119</v>
      </c>
    </row>
    <row r="132" s="2" customFormat="1" ht="33" customHeight="1">
      <c r="A132" s="37"/>
      <c r="B132" s="38"/>
      <c r="C132" s="211" t="s">
        <v>135</v>
      </c>
      <c r="D132" s="211" t="s">
        <v>121</v>
      </c>
      <c r="E132" s="212" t="s">
        <v>136</v>
      </c>
      <c r="F132" s="213" t="s">
        <v>137</v>
      </c>
      <c r="G132" s="214" t="s">
        <v>124</v>
      </c>
      <c r="H132" s="215">
        <v>260.37799999999999</v>
      </c>
      <c r="I132" s="216"/>
      <c r="J132" s="217">
        <f>ROUND(I132*H132,2)</f>
        <v>0</v>
      </c>
      <c r="K132" s="218"/>
      <c r="L132" s="43"/>
      <c r="M132" s="219" t="s">
        <v>1</v>
      </c>
      <c r="N132" s="220" t="s">
        <v>44</v>
      </c>
      <c r="O132" s="90"/>
      <c r="P132" s="221">
        <f>O132*H132</f>
        <v>0</v>
      </c>
      <c r="Q132" s="221">
        <v>0</v>
      </c>
      <c r="R132" s="221">
        <f>Q132*H132</f>
        <v>0</v>
      </c>
      <c r="S132" s="221">
        <v>0.5</v>
      </c>
      <c r="T132" s="222">
        <f>S132*H132</f>
        <v>130.18899999999999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3" t="s">
        <v>125</v>
      </c>
      <c r="AT132" s="223" t="s">
        <v>121</v>
      </c>
      <c r="AU132" s="223" t="s">
        <v>86</v>
      </c>
      <c r="AY132" s="16" t="s">
        <v>119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6" t="s">
        <v>84</v>
      </c>
      <c r="BK132" s="224">
        <f>ROUND(I132*H132,2)</f>
        <v>0</v>
      </c>
      <c r="BL132" s="16" t="s">
        <v>125</v>
      </c>
      <c r="BM132" s="223" t="s">
        <v>138</v>
      </c>
    </row>
    <row r="133" s="13" customFormat="1">
      <c r="A133" s="13"/>
      <c r="B133" s="225"/>
      <c r="C133" s="226"/>
      <c r="D133" s="227" t="s">
        <v>127</v>
      </c>
      <c r="E133" s="228" t="s">
        <v>1</v>
      </c>
      <c r="F133" s="229" t="s">
        <v>139</v>
      </c>
      <c r="G133" s="226"/>
      <c r="H133" s="230">
        <v>195.398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127</v>
      </c>
      <c r="AU133" s="236" t="s">
        <v>86</v>
      </c>
      <c r="AV133" s="13" t="s">
        <v>86</v>
      </c>
      <c r="AW133" s="13" t="s">
        <v>34</v>
      </c>
      <c r="AX133" s="13" t="s">
        <v>79</v>
      </c>
      <c r="AY133" s="236" t="s">
        <v>119</v>
      </c>
    </row>
    <row r="134" s="13" customFormat="1">
      <c r="A134" s="13"/>
      <c r="B134" s="225"/>
      <c r="C134" s="226"/>
      <c r="D134" s="227" t="s">
        <v>127</v>
      </c>
      <c r="E134" s="228" t="s">
        <v>1</v>
      </c>
      <c r="F134" s="229" t="s">
        <v>140</v>
      </c>
      <c r="G134" s="226"/>
      <c r="H134" s="230">
        <v>64.980000000000004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127</v>
      </c>
      <c r="AU134" s="236" t="s">
        <v>86</v>
      </c>
      <c r="AV134" s="13" t="s">
        <v>86</v>
      </c>
      <c r="AW134" s="13" t="s">
        <v>34</v>
      </c>
      <c r="AX134" s="13" t="s">
        <v>79</v>
      </c>
      <c r="AY134" s="236" t="s">
        <v>119</v>
      </c>
    </row>
    <row r="135" s="14" customFormat="1">
      <c r="A135" s="14"/>
      <c r="B135" s="237"/>
      <c r="C135" s="238"/>
      <c r="D135" s="227" t="s">
        <v>127</v>
      </c>
      <c r="E135" s="239" t="s">
        <v>1</v>
      </c>
      <c r="F135" s="240" t="s">
        <v>130</v>
      </c>
      <c r="G135" s="238"/>
      <c r="H135" s="241">
        <v>260.37799999999999</v>
      </c>
      <c r="I135" s="242"/>
      <c r="J135" s="238"/>
      <c r="K135" s="238"/>
      <c r="L135" s="243"/>
      <c r="M135" s="244"/>
      <c r="N135" s="245"/>
      <c r="O135" s="245"/>
      <c r="P135" s="245"/>
      <c r="Q135" s="245"/>
      <c r="R135" s="245"/>
      <c r="S135" s="245"/>
      <c r="T135" s="24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7" t="s">
        <v>127</v>
      </c>
      <c r="AU135" s="247" t="s">
        <v>86</v>
      </c>
      <c r="AV135" s="14" t="s">
        <v>125</v>
      </c>
      <c r="AW135" s="14" t="s">
        <v>34</v>
      </c>
      <c r="AX135" s="14" t="s">
        <v>84</v>
      </c>
      <c r="AY135" s="247" t="s">
        <v>119</v>
      </c>
    </row>
    <row r="136" s="2" customFormat="1" ht="24.15" customHeight="1">
      <c r="A136" s="37"/>
      <c r="B136" s="38"/>
      <c r="C136" s="211" t="s">
        <v>125</v>
      </c>
      <c r="D136" s="211" t="s">
        <v>121</v>
      </c>
      <c r="E136" s="212" t="s">
        <v>141</v>
      </c>
      <c r="F136" s="213" t="s">
        <v>142</v>
      </c>
      <c r="G136" s="214" t="s">
        <v>124</v>
      </c>
      <c r="H136" s="215">
        <v>324.89999999999998</v>
      </c>
      <c r="I136" s="216"/>
      <c r="J136" s="217">
        <f>ROUND(I136*H136,2)</f>
        <v>0</v>
      </c>
      <c r="K136" s="218"/>
      <c r="L136" s="43"/>
      <c r="M136" s="219" t="s">
        <v>1</v>
      </c>
      <c r="N136" s="220" t="s">
        <v>44</v>
      </c>
      <c r="O136" s="90"/>
      <c r="P136" s="221">
        <f>O136*H136</f>
        <v>0</v>
      </c>
      <c r="Q136" s="221">
        <v>0</v>
      </c>
      <c r="R136" s="221">
        <f>Q136*H136</f>
        <v>0</v>
      </c>
      <c r="S136" s="221">
        <v>0.29999999999999999</v>
      </c>
      <c r="T136" s="222">
        <f>S136*H136</f>
        <v>97.469999999999985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3" t="s">
        <v>125</v>
      </c>
      <c r="AT136" s="223" t="s">
        <v>121</v>
      </c>
      <c r="AU136" s="223" t="s">
        <v>86</v>
      </c>
      <c r="AY136" s="16" t="s">
        <v>119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6" t="s">
        <v>84</v>
      </c>
      <c r="BK136" s="224">
        <f>ROUND(I136*H136,2)</f>
        <v>0</v>
      </c>
      <c r="BL136" s="16" t="s">
        <v>125</v>
      </c>
      <c r="BM136" s="223" t="s">
        <v>143</v>
      </c>
    </row>
    <row r="137" s="13" customFormat="1">
      <c r="A137" s="13"/>
      <c r="B137" s="225"/>
      <c r="C137" s="226"/>
      <c r="D137" s="227" t="s">
        <v>127</v>
      </c>
      <c r="E137" s="228" t="s">
        <v>1</v>
      </c>
      <c r="F137" s="229" t="s">
        <v>128</v>
      </c>
      <c r="G137" s="226"/>
      <c r="H137" s="230">
        <v>193.5</v>
      </c>
      <c r="I137" s="231"/>
      <c r="J137" s="226"/>
      <c r="K137" s="226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127</v>
      </c>
      <c r="AU137" s="236" t="s">
        <v>86</v>
      </c>
      <c r="AV137" s="13" t="s">
        <v>86</v>
      </c>
      <c r="AW137" s="13" t="s">
        <v>34</v>
      </c>
      <c r="AX137" s="13" t="s">
        <v>79</v>
      </c>
      <c r="AY137" s="236" t="s">
        <v>119</v>
      </c>
    </row>
    <row r="138" s="13" customFormat="1">
      <c r="A138" s="13"/>
      <c r="B138" s="225"/>
      <c r="C138" s="226"/>
      <c r="D138" s="227" t="s">
        <v>127</v>
      </c>
      <c r="E138" s="228" t="s">
        <v>1</v>
      </c>
      <c r="F138" s="229" t="s">
        <v>129</v>
      </c>
      <c r="G138" s="226"/>
      <c r="H138" s="230">
        <v>131.40000000000001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127</v>
      </c>
      <c r="AU138" s="236" t="s">
        <v>86</v>
      </c>
      <c r="AV138" s="13" t="s">
        <v>86</v>
      </c>
      <c r="AW138" s="13" t="s">
        <v>34</v>
      </c>
      <c r="AX138" s="13" t="s">
        <v>79</v>
      </c>
      <c r="AY138" s="236" t="s">
        <v>119</v>
      </c>
    </row>
    <row r="139" s="14" customFormat="1">
      <c r="A139" s="14"/>
      <c r="B139" s="237"/>
      <c r="C139" s="238"/>
      <c r="D139" s="227" t="s">
        <v>127</v>
      </c>
      <c r="E139" s="239" t="s">
        <v>1</v>
      </c>
      <c r="F139" s="240" t="s">
        <v>130</v>
      </c>
      <c r="G139" s="238"/>
      <c r="H139" s="241">
        <v>324.89999999999998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127</v>
      </c>
      <c r="AU139" s="247" t="s">
        <v>86</v>
      </c>
      <c r="AV139" s="14" t="s">
        <v>125</v>
      </c>
      <c r="AW139" s="14" t="s">
        <v>34</v>
      </c>
      <c r="AX139" s="14" t="s">
        <v>84</v>
      </c>
      <c r="AY139" s="247" t="s">
        <v>119</v>
      </c>
    </row>
    <row r="140" s="2" customFormat="1" ht="24.15" customHeight="1">
      <c r="A140" s="37"/>
      <c r="B140" s="38"/>
      <c r="C140" s="211" t="s">
        <v>144</v>
      </c>
      <c r="D140" s="211" t="s">
        <v>121</v>
      </c>
      <c r="E140" s="212" t="s">
        <v>145</v>
      </c>
      <c r="F140" s="213" t="s">
        <v>146</v>
      </c>
      <c r="G140" s="214" t="s">
        <v>124</v>
      </c>
      <c r="H140" s="215">
        <v>976.99000000000001</v>
      </c>
      <c r="I140" s="216"/>
      <c r="J140" s="217">
        <f>ROUND(I140*H140,2)</f>
        <v>0</v>
      </c>
      <c r="K140" s="218"/>
      <c r="L140" s="43"/>
      <c r="M140" s="219" t="s">
        <v>1</v>
      </c>
      <c r="N140" s="220" t="s">
        <v>44</v>
      </c>
      <c r="O140" s="90"/>
      <c r="P140" s="221">
        <f>O140*H140</f>
        <v>0</v>
      </c>
      <c r="Q140" s="221">
        <v>0</v>
      </c>
      <c r="R140" s="221">
        <f>Q140*H140</f>
        <v>0</v>
      </c>
      <c r="S140" s="221">
        <v>0.5</v>
      </c>
      <c r="T140" s="222">
        <f>S140*H140</f>
        <v>488.495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3" t="s">
        <v>125</v>
      </c>
      <c r="AT140" s="223" t="s">
        <v>121</v>
      </c>
      <c r="AU140" s="223" t="s">
        <v>86</v>
      </c>
      <c r="AY140" s="16" t="s">
        <v>119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6" t="s">
        <v>84</v>
      </c>
      <c r="BK140" s="224">
        <f>ROUND(I140*H140,2)</f>
        <v>0</v>
      </c>
      <c r="BL140" s="16" t="s">
        <v>125</v>
      </c>
      <c r="BM140" s="223" t="s">
        <v>147</v>
      </c>
    </row>
    <row r="141" s="13" customFormat="1">
      <c r="A141" s="13"/>
      <c r="B141" s="225"/>
      <c r="C141" s="226"/>
      <c r="D141" s="227" t="s">
        <v>127</v>
      </c>
      <c r="E141" s="228" t="s">
        <v>1</v>
      </c>
      <c r="F141" s="229" t="s">
        <v>148</v>
      </c>
      <c r="G141" s="226"/>
      <c r="H141" s="230">
        <v>300.99000000000001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127</v>
      </c>
      <c r="AU141" s="236" t="s">
        <v>86</v>
      </c>
      <c r="AV141" s="13" t="s">
        <v>86</v>
      </c>
      <c r="AW141" s="13" t="s">
        <v>34</v>
      </c>
      <c r="AX141" s="13" t="s">
        <v>79</v>
      </c>
      <c r="AY141" s="236" t="s">
        <v>119</v>
      </c>
    </row>
    <row r="142" s="13" customFormat="1">
      <c r="A142" s="13"/>
      <c r="B142" s="225"/>
      <c r="C142" s="226"/>
      <c r="D142" s="227" t="s">
        <v>127</v>
      </c>
      <c r="E142" s="228" t="s">
        <v>1</v>
      </c>
      <c r="F142" s="229" t="s">
        <v>149</v>
      </c>
      <c r="G142" s="226"/>
      <c r="H142" s="230">
        <v>676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127</v>
      </c>
      <c r="AU142" s="236" t="s">
        <v>86</v>
      </c>
      <c r="AV142" s="13" t="s">
        <v>86</v>
      </c>
      <c r="AW142" s="13" t="s">
        <v>34</v>
      </c>
      <c r="AX142" s="13" t="s">
        <v>79</v>
      </c>
      <c r="AY142" s="236" t="s">
        <v>119</v>
      </c>
    </row>
    <row r="143" s="14" customFormat="1">
      <c r="A143" s="14"/>
      <c r="B143" s="237"/>
      <c r="C143" s="238"/>
      <c r="D143" s="227" t="s">
        <v>127</v>
      </c>
      <c r="E143" s="239" t="s">
        <v>1</v>
      </c>
      <c r="F143" s="240" t="s">
        <v>130</v>
      </c>
      <c r="G143" s="238"/>
      <c r="H143" s="241">
        <v>976.99000000000001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127</v>
      </c>
      <c r="AU143" s="247" t="s">
        <v>86</v>
      </c>
      <c r="AV143" s="14" t="s">
        <v>125</v>
      </c>
      <c r="AW143" s="14" t="s">
        <v>34</v>
      </c>
      <c r="AX143" s="14" t="s">
        <v>84</v>
      </c>
      <c r="AY143" s="247" t="s">
        <v>119</v>
      </c>
    </row>
    <row r="144" s="2" customFormat="1" ht="16.5" customHeight="1">
      <c r="A144" s="37"/>
      <c r="B144" s="38"/>
      <c r="C144" s="211" t="s">
        <v>150</v>
      </c>
      <c r="D144" s="211" t="s">
        <v>121</v>
      </c>
      <c r="E144" s="212" t="s">
        <v>151</v>
      </c>
      <c r="F144" s="213" t="s">
        <v>152</v>
      </c>
      <c r="G144" s="214" t="s">
        <v>124</v>
      </c>
      <c r="H144" s="215">
        <v>280.26999999999998</v>
      </c>
      <c r="I144" s="216"/>
      <c r="J144" s="217">
        <f>ROUND(I144*H144,2)</f>
        <v>0</v>
      </c>
      <c r="K144" s="218"/>
      <c r="L144" s="43"/>
      <c r="M144" s="219" t="s">
        <v>1</v>
      </c>
      <c r="N144" s="220" t="s">
        <v>44</v>
      </c>
      <c r="O144" s="90"/>
      <c r="P144" s="221">
        <f>O144*H144</f>
        <v>0</v>
      </c>
      <c r="Q144" s="221">
        <v>0</v>
      </c>
      <c r="R144" s="221">
        <f>Q144*H144</f>
        <v>0</v>
      </c>
      <c r="S144" s="221">
        <v>0.35499999999999998</v>
      </c>
      <c r="T144" s="222">
        <f>S144*H144</f>
        <v>99.49584999999999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3" t="s">
        <v>125</v>
      </c>
      <c r="AT144" s="223" t="s">
        <v>121</v>
      </c>
      <c r="AU144" s="223" t="s">
        <v>86</v>
      </c>
      <c r="AY144" s="16" t="s">
        <v>119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6" t="s">
        <v>84</v>
      </c>
      <c r="BK144" s="224">
        <f>ROUND(I144*H144,2)</f>
        <v>0</v>
      </c>
      <c r="BL144" s="16" t="s">
        <v>125</v>
      </c>
      <c r="BM144" s="223" t="s">
        <v>153</v>
      </c>
    </row>
    <row r="145" s="13" customFormat="1">
      <c r="A145" s="13"/>
      <c r="B145" s="225"/>
      <c r="C145" s="226"/>
      <c r="D145" s="227" t="s">
        <v>127</v>
      </c>
      <c r="E145" s="228" t="s">
        <v>1</v>
      </c>
      <c r="F145" s="229" t="s">
        <v>154</v>
      </c>
      <c r="G145" s="226"/>
      <c r="H145" s="230">
        <v>234.27000000000001</v>
      </c>
      <c r="I145" s="231"/>
      <c r="J145" s="226"/>
      <c r="K145" s="226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127</v>
      </c>
      <c r="AU145" s="236" t="s">
        <v>86</v>
      </c>
      <c r="AV145" s="13" t="s">
        <v>86</v>
      </c>
      <c r="AW145" s="13" t="s">
        <v>34</v>
      </c>
      <c r="AX145" s="13" t="s">
        <v>79</v>
      </c>
      <c r="AY145" s="236" t="s">
        <v>119</v>
      </c>
    </row>
    <row r="146" s="13" customFormat="1">
      <c r="A146" s="13"/>
      <c r="B146" s="225"/>
      <c r="C146" s="226"/>
      <c r="D146" s="227" t="s">
        <v>127</v>
      </c>
      <c r="E146" s="228" t="s">
        <v>1</v>
      </c>
      <c r="F146" s="229" t="s">
        <v>155</v>
      </c>
      <c r="G146" s="226"/>
      <c r="H146" s="230">
        <v>46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127</v>
      </c>
      <c r="AU146" s="236" t="s">
        <v>86</v>
      </c>
      <c r="AV146" s="13" t="s">
        <v>86</v>
      </c>
      <c r="AW146" s="13" t="s">
        <v>34</v>
      </c>
      <c r="AX146" s="13" t="s">
        <v>79</v>
      </c>
      <c r="AY146" s="236" t="s">
        <v>119</v>
      </c>
    </row>
    <row r="147" s="14" customFormat="1">
      <c r="A147" s="14"/>
      <c r="B147" s="237"/>
      <c r="C147" s="238"/>
      <c r="D147" s="227" t="s">
        <v>127</v>
      </c>
      <c r="E147" s="239" t="s">
        <v>1</v>
      </c>
      <c r="F147" s="240" t="s">
        <v>130</v>
      </c>
      <c r="G147" s="238"/>
      <c r="H147" s="241">
        <v>280.26999999999998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127</v>
      </c>
      <c r="AU147" s="247" t="s">
        <v>86</v>
      </c>
      <c r="AV147" s="14" t="s">
        <v>125</v>
      </c>
      <c r="AW147" s="14" t="s">
        <v>34</v>
      </c>
      <c r="AX147" s="14" t="s">
        <v>84</v>
      </c>
      <c r="AY147" s="247" t="s">
        <v>119</v>
      </c>
    </row>
    <row r="148" s="2" customFormat="1" ht="24.15" customHeight="1">
      <c r="A148" s="37"/>
      <c r="B148" s="38"/>
      <c r="C148" s="211" t="s">
        <v>156</v>
      </c>
      <c r="D148" s="211" t="s">
        <v>121</v>
      </c>
      <c r="E148" s="212" t="s">
        <v>157</v>
      </c>
      <c r="F148" s="213" t="s">
        <v>158</v>
      </c>
      <c r="G148" s="214" t="s">
        <v>124</v>
      </c>
      <c r="H148" s="215">
        <v>676</v>
      </c>
      <c r="I148" s="216"/>
      <c r="J148" s="217">
        <f>ROUND(I148*H148,2)</f>
        <v>0</v>
      </c>
      <c r="K148" s="218"/>
      <c r="L148" s="43"/>
      <c r="M148" s="219" t="s">
        <v>1</v>
      </c>
      <c r="N148" s="220" t="s">
        <v>44</v>
      </c>
      <c r="O148" s="90"/>
      <c r="P148" s="221">
        <f>O148*H148</f>
        <v>0</v>
      </c>
      <c r="Q148" s="221">
        <v>3.0000000000000001E-05</v>
      </c>
      <c r="R148" s="221">
        <f>Q148*H148</f>
        <v>0.020279999999999999</v>
      </c>
      <c r="S148" s="221">
        <v>0.20699999999999999</v>
      </c>
      <c r="T148" s="222">
        <f>S148*H148</f>
        <v>139.93199999999999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3" t="s">
        <v>125</v>
      </c>
      <c r="AT148" s="223" t="s">
        <v>121</v>
      </c>
      <c r="AU148" s="223" t="s">
        <v>86</v>
      </c>
      <c r="AY148" s="16" t="s">
        <v>119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6" t="s">
        <v>84</v>
      </c>
      <c r="BK148" s="224">
        <f>ROUND(I148*H148,2)</f>
        <v>0</v>
      </c>
      <c r="BL148" s="16" t="s">
        <v>125</v>
      </c>
      <c r="BM148" s="223" t="s">
        <v>159</v>
      </c>
    </row>
    <row r="149" s="13" customFormat="1">
      <c r="A149" s="13"/>
      <c r="B149" s="225"/>
      <c r="C149" s="226"/>
      <c r="D149" s="227" t="s">
        <v>127</v>
      </c>
      <c r="E149" s="228" t="s">
        <v>1</v>
      </c>
      <c r="F149" s="229" t="s">
        <v>160</v>
      </c>
      <c r="G149" s="226"/>
      <c r="H149" s="230">
        <v>616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127</v>
      </c>
      <c r="AU149" s="236" t="s">
        <v>86</v>
      </c>
      <c r="AV149" s="13" t="s">
        <v>86</v>
      </c>
      <c r="AW149" s="13" t="s">
        <v>34</v>
      </c>
      <c r="AX149" s="13" t="s">
        <v>79</v>
      </c>
      <c r="AY149" s="236" t="s">
        <v>119</v>
      </c>
    </row>
    <row r="150" s="13" customFormat="1">
      <c r="A150" s="13"/>
      <c r="B150" s="225"/>
      <c r="C150" s="226"/>
      <c r="D150" s="227" t="s">
        <v>127</v>
      </c>
      <c r="E150" s="228" t="s">
        <v>1</v>
      </c>
      <c r="F150" s="229" t="s">
        <v>161</v>
      </c>
      <c r="G150" s="226"/>
      <c r="H150" s="230">
        <v>60</v>
      </c>
      <c r="I150" s="231"/>
      <c r="J150" s="226"/>
      <c r="K150" s="226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127</v>
      </c>
      <c r="AU150" s="236" t="s">
        <v>86</v>
      </c>
      <c r="AV150" s="13" t="s">
        <v>86</v>
      </c>
      <c r="AW150" s="13" t="s">
        <v>34</v>
      </c>
      <c r="AX150" s="13" t="s">
        <v>79</v>
      </c>
      <c r="AY150" s="236" t="s">
        <v>119</v>
      </c>
    </row>
    <row r="151" s="14" customFormat="1">
      <c r="A151" s="14"/>
      <c r="B151" s="237"/>
      <c r="C151" s="238"/>
      <c r="D151" s="227" t="s">
        <v>127</v>
      </c>
      <c r="E151" s="239" t="s">
        <v>1</v>
      </c>
      <c r="F151" s="240" t="s">
        <v>130</v>
      </c>
      <c r="G151" s="238"/>
      <c r="H151" s="241">
        <v>676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127</v>
      </c>
      <c r="AU151" s="247" t="s">
        <v>86</v>
      </c>
      <c r="AV151" s="14" t="s">
        <v>125</v>
      </c>
      <c r="AW151" s="14" t="s">
        <v>34</v>
      </c>
      <c r="AX151" s="14" t="s">
        <v>84</v>
      </c>
      <c r="AY151" s="247" t="s">
        <v>119</v>
      </c>
    </row>
    <row r="152" s="2" customFormat="1" ht="16.5" customHeight="1">
      <c r="A152" s="37"/>
      <c r="B152" s="38"/>
      <c r="C152" s="211" t="s">
        <v>162</v>
      </c>
      <c r="D152" s="211" t="s">
        <v>121</v>
      </c>
      <c r="E152" s="212" t="s">
        <v>163</v>
      </c>
      <c r="F152" s="213" t="s">
        <v>164</v>
      </c>
      <c r="G152" s="214" t="s">
        <v>165</v>
      </c>
      <c r="H152" s="215">
        <v>180.5</v>
      </c>
      <c r="I152" s="216"/>
      <c r="J152" s="217">
        <f>ROUND(I152*H152,2)</f>
        <v>0</v>
      </c>
      <c r="K152" s="218"/>
      <c r="L152" s="43"/>
      <c r="M152" s="219" t="s">
        <v>1</v>
      </c>
      <c r="N152" s="220" t="s">
        <v>44</v>
      </c>
      <c r="O152" s="90"/>
      <c r="P152" s="221">
        <f>O152*H152</f>
        <v>0</v>
      </c>
      <c r="Q152" s="221">
        <v>0</v>
      </c>
      <c r="R152" s="221">
        <f>Q152*H152</f>
        <v>0</v>
      </c>
      <c r="S152" s="221">
        <v>0.28999999999999998</v>
      </c>
      <c r="T152" s="222">
        <f>S152*H152</f>
        <v>52.344999999999999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3" t="s">
        <v>125</v>
      </c>
      <c r="AT152" s="223" t="s">
        <v>121</v>
      </c>
      <c r="AU152" s="223" t="s">
        <v>86</v>
      </c>
      <c r="AY152" s="16" t="s">
        <v>119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6" t="s">
        <v>84</v>
      </c>
      <c r="BK152" s="224">
        <f>ROUND(I152*H152,2)</f>
        <v>0</v>
      </c>
      <c r="BL152" s="16" t="s">
        <v>125</v>
      </c>
      <c r="BM152" s="223" t="s">
        <v>166</v>
      </c>
    </row>
    <row r="153" s="13" customFormat="1">
      <c r="A153" s="13"/>
      <c r="B153" s="225"/>
      <c r="C153" s="226"/>
      <c r="D153" s="227" t="s">
        <v>127</v>
      </c>
      <c r="E153" s="228" t="s">
        <v>1</v>
      </c>
      <c r="F153" s="229" t="s">
        <v>167</v>
      </c>
      <c r="G153" s="226"/>
      <c r="H153" s="230">
        <v>107.5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127</v>
      </c>
      <c r="AU153" s="236" t="s">
        <v>86</v>
      </c>
      <c r="AV153" s="13" t="s">
        <v>86</v>
      </c>
      <c r="AW153" s="13" t="s">
        <v>34</v>
      </c>
      <c r="AX153" s="13" t="s">
        <v>79</v>
      </c>
      <c r="AY153" s="236" t="s">
        <v>119</v>
      </c>
    </row>
    <row r="154" s="13" customFormat="1">
      <c r="A154" s="13"/>
      <c r="B154" s="225"/>
      <c r="C154" s="226"/>
      <c r="D154" s="227" t="s">
        <v>127</v>
      </c>
      <c r="E154" s="228" t="s">
        <v>1</v>
      </c>
      <c r="F154" s="229" t="s">
        <v>168</v>
      </c>
      <c r="G154" s="226"/>
      <c r="H154" s="230">
        <v>73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127</v>
      </c>
      <c r="AU154" s="236" t="s">
        <v>86</v>
      </c>
      <c r="AV154" s="13" t="s">
        <v>86</v>
      </c>
      <c r="AW154" s="13" t="s">
        <v>34</v>
      </c>
      <c r="AX154" s="13" t="s">
        <v>79</v>
      </c>
      <c r="AY154" s="236" t="s">
        <v>119</v>
      </c>
    </row>
    <row r="155" s="14" customFormat="1">
      <c r="A155" s="14"/>
      <c r="B155" s="237"/>
      <c r="C155" s="238"/>
      <c r="D155" s="227" t="s">
        <v>127</v>
      </c>
      <c r="E155" s="239" t="s">
        <v>1</v>
      </c>
      <c r="F155" s="240" t="s">
        <v>130</v>
      </c>
      <c r="G155" s="238"/>
      <c r="H155" s="241">
        <v>180.5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127</v>
      </c>
      <c r="AU155" s="247" t="s">
        <v>86</v>
      </c>
      <c r="AV155" s="14" t="s">
        <v>125</v>
      </c>
      <c r="AW155" s="14" t="s">
        <v>34</v>
      </c>
      <c r="AX155" s="14" t="s">
        <v>84</v>
      </c>
      <c r="AY155" s="247" t="s">
        <v>119</v>
      </c>
    </row>
    <row r="156" s="2" customFormat="1" ht="16.5" customHeight="1">
      <c r="A156" s="37"/>
      <c r="B156" s="38"/>
      <c r="C156" s="211" t="s">
        <v>169</v>
      </c>
      <c r="D156" s="211" t="s">
        <v>121</v>
      </c>
      <c r="E156" s="212" t="s">
        <v>170</v>
      </c>
      <c r="F156" s="213" t="s">
        <v>171</v>
      </c>
      <c r="G156" s="214" t="s">
        <v>165</v>
      </c>
      <c r="H156" s="215">
        <v>36.100000000000001</v>
      </c>
      <c r="I156" s="216"/>
      <c r="J156" s="217">
        <f>ROUND(I156*H156,2)</f>
        <v>0</v>
      </c>
      <c r="K156" s="218"/>
      <c r="L156" s="43"/>
      <c r="M156" s="219" t="s">
        <v>1</v>
      </c>
      <c r="N156" s="220" t="s">
        <v>44</v>
      </c>
      <c r="O156" s="90"/>
      <c r="P156" s="221">
        <f>O156*H156</f>
        <v>0</v>
      </c>
      <c r="Q156" s="221">
        <v>0</v>
      </c>
      <c r="R156" s="221">
        <f>Q156*H156</f>
        <v>0</v>
      </c>
      <c r="S156" s="221">
        <v>0.11500000000000001</v>
      </c>
      <c r="T156" s="222">
        <f>S156*H156</f>
        <v>4.1515000000000004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125</v>
      </c>
      <c r="AT156" s="223" t="s">
        <v>121</v>
      </c>
      <c r="AU156" s="223" t="s">
        <v>86</v>
      </c>
      <c r="AY156" s="16" t="s">
        <v>119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84</v>
      </c>
      <c r="BK156" s="224">
        <f>ROUND(I156*H156,2)</f>
        <v>0</v>
      </c>
      <c r="BL156" s="16" t="s">
        <v>125</v>
      </c>
      <c r="BM156" s="223" t="s">
        <v>172</v>
      </c>
    </row>
    <row r="157" s="13" customFormat="1">
      <c r="A157" s="13"/>
      <c r="B157" s="225"/>
      <c r="C157" s="226"/>
      <c r="D157" s="227" t="s">
        <v>127</v>
      </c>
      <c r="E157" s="228" t="s">
        <v>1</v>
      </c>
      <c r="F157" s="229" t="s">
        <v>173</v>
      </c>
      <c r="G157" s="226"/>
      <c r="H157" s="230">
        <v>36.100000000000001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127</v>
      </c>
      <c r="AU157" s="236" t="s">
        <v>86</v>
      </c>
      <c r="AV157" s="13" t="s">
        <v>86</v>
      </c>
      <c r="AW157" s="13" t="s">
        <v>34</v>
      </c>
      <c r="AX157" s="13" t="s">
        <v>84</v>
      </c>
      <c r="AY157" s="236" t="s">
        <v>119</v>
      </c>
    </row>
    <row r="158" s="2" customFormat="1" ht="33" customHeight="1">
      <c r="A158" s="37"/>
      <c r="B158" s="38"/>
      <c r="C158" s="211" t="s">
        <v>174</v>
      </c>
      <c r="D158" s="211" t="s">
        <v>121</v>
      </c>
      <c r="E158" s="212" t="s">
        <v>175</v>
      </c>
      <c r="F158" s="213" t="s">
        <v>176</v>
      </c>
      <c r="G158" s="214" t="s">
        <v>177</v>
      </c>
      <c r="H158" s="215">
        <v>10.800000000000001</v>
      </c>
      <c r="I158" s="216"/>
      <c r="J158" s="217">
        <f>ROUND(I158*H158,2)</f>
        <v>0</v>
      </c>
      <c r="K158" s="218"/>
      <c r="L158" s="43"/>
      <c r="M158" s="219" t="s">
        <v>1</v>
      </c>
      <c r="N158" s="220" t="s">
        <v>44</v>
      </c>
      <c r="O158" s="90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3" t="s">
        <v>125</v>
      </c>
      <c r="AT158" s="223" t="s">
        <v>121</v>
      </c>
      <c r="AU158" s="223" t="s">
        <v>86</v>
      </c>
      <c r="AY158" s="16" t="s">
        <v>119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6" t="s">
        <v>84</v>
      </c>
      <c r="BK158" s="224">
        <f>ROUND(I158*H158,2)</f>
        <v>0</v>
      </c>
      <c r="BL158" s="16" t="s">
        <v>125</v>
      </c>
      <c r="BM158" s="223" t="s">
        <v>178</v>
      </c>
    </row>
    <row r="159" s="13" customFormat="1">
      <c r="A159" s="13"/>
      <c r="B159" s="225"/>
      <c r="C159" s="226"/>
      <c r="D159" s="227" t="s">
        <v>127</v>
      </c>
      <c r="E159" s="228" t="s">
        <v>1</v>
      </c>
      <c r="F159" s="229" t="s">
        <v>179</v>
      </c>
      <c r="G159" s="226"/>
      <c r="H159" s="230">
        <v>10.800000000000001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127</v>
      </c>
      <c r="AU159" s="236" t="s">
        <v>86</v>
      </c>
      <c r="AV159" s="13" t="s">
        <v>86</v>
      </c>
      <c r="AW159" s="13" t="s">
        <v>34</v>
      </c>
      <c r="AX159" s="13" t="s">
        <v>84</v>
      </c>
      <c r="AY159" s="236" t="s">
        <v>119</v>
      </c>
    </row>
    <row r="160" s="2" customFormat="1" ht="33" customHeight="1">
      <c r="A160" s="37"/>
      <c r="B160" s="38"/>
      <c r="C160" s="211" t="s">
        <v>180</v>
      </c>
      <c r="D160" s="211" t="s">
        <v>121</v>
      </c>
      <c r="E160" s="212" t="s">
        <v>181</v>
      </c>
      <c r="F160" s="213" t="s">
        <v>182</v>
      </c>
      <c r="G160" s="214" t="s">
        <v>177</v>
      </c>
      <c r="H160" s="215">
        <v>19.559999999999999</v>
      </c>
      <c r="I160" s="216"/>
      <c r="J160" s="217">
        <f>ROUND(I160*H160,2)</f>
        <v>0</v>
      </c>
      <c r="K160" s="218"/>
      <c r="L160" s="43"/>
      <c r="M160" s="219" t="s">
        <v>1</v>
      </c>
      <c r="N160" s="220" t="s">
        <v>44</v>
      </c>
      <c r="O160" s="90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3" t="s">
        <v>125</v>
      </c>
      <c r="AT160" s="223" t="s">
        <v>121</v>
      </c>
      <c r="AU160" s="223" t="s">
        <v>86</v>
      </c>
      <c r="AY160" s="16" t="s">
        <v>119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6" t="s">
        <v>84</v>
      </c>
      <c r="BK160" s="224">
        <f>ROUND(I160*H160,2)</f>
        <v>0</v>
      </c>
      <c r="BL160" s="16" t="s">
        <v>125</v>
      </c>
      <c r="BM160" s="223" t="s">
        <v>183</v>
      </c>
    </row>
    <row r="161" s="13" customFormat="1">
      <c r="A161" s="13"/>
      <c r="B161" s="225"/>
      <c r="C161" s="226"/>
      <c r="D161" s="227" t="s">
        <v>127</v>
      </c>
      <c r="E161" s="228" t="s">
        <v>1</v>
      </c>
      <c r="F161" s="229" t="s">
        <v>184</v>
      </c>
      <c r="G161" s="226"/>
      <c r="H161" s="230">
        <v>9.8399999999999999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127</v>
      </c>
      <c r="AU161" s="236" t="s">
        <v>86</v>
      </c>
      <c r="AV161" s="13" t="s">
        <v>86</v>
      </c>
      <c r="AW161" s="13" t="s">
        <v>34</v>
      </c>
      <c r="AX161" s="13" t="s">
        <v>79</v>
      </c>
      <c r="AY161" s="236" t="s">
        <v>119</v>
      </c>
    </row>
    <row r="162" s="13" customFormat="1">
      <c r="A162" s="13"/>
      <c r="B162" s="225"/>
      <c r="C162" s="226"/>
      <c r="D162" s="227" t="s">
        <v>127</v>
      </c>
      <c r="E162" s="228" t="s">
        <v>1</v>
      </c>
      <c r="F162" s="229" t="s">
        <v>185</v>
      </c>
      <c r="G162" s="226"/>
      <c r="H162" s="230">
        <v>9.7200000000000006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127</v>
      </c>
      <c r="AU162" s="236" t="s">
        <v>86</v>
      </c>
      <c r="AV162" s="13" t="s">
        <v>86</v>
      </c>
      <c r="AW162" s="13" t="s">
        <v>34</v>
      </c>
      <c r="AX162" s="13" t="s">
        <v>79</v>
      </c>
      <c r="AY162" s="236" t="s">
        <v>119</v>
      </c>
    </row>
    <row r="163" s="14" customFormat="1">
      <c r="A163" s="14"/>
      <c r="B163" s="237"/>
      <c r="C163" s="238"/>
      <c r="D163" s="227" t="s">
        <v>127</v>
      </c>
      <c r="E163" s="239" t="s">
        <v>1</v>
      </c>
      <c r="F163" s="240" t="s">
        <v>130</v>
      </c>
      <c r="G163" s="238"/>
      <c r="H163" s="241">
        <v>19.560000000000002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127</v>
      </c>
      <c r="AU163" s="247" t="s">
        <v>86</v>
      </c>
      <c r="AV163" s="14" t="s">
        <v>125</v>
      </c>
      <c r="AW163" s="14" t="s">
        <v>34</v>
      </c>
      <c r="AX163" s="14" t="s">
        <v>84</v>
      </c>
      <c r="AY163" s="247" t="s">
        <v>119</v>
      </c>
    </row>
    <row r="164" s="2" customFormat="1" ht="24.15" customHeight="1">
      <c r="A164" s="37"/>
      <c r="B164" s="38"/>
      <c r="C164" s="211" t="s">
        <v>8</v>
      </c>
      <c r="D164" s="211" t="s">
        <v>121</v>
      </c>
      <c r="E164" s="212" t="s">
        <v>186</v>
      </c>
      <c r="F164" s="213" t="s">
        <v>187</v>
      </c>
      <c r="G164" s="214" t="s">
        <v>124</v>
      </c>
      <c r="H164" s="215">
        <v>1301.8900000000001</v>
      </c>
      <c r="I164" s="216"/>
      <c r="J164" s="217">
        <f>ROUND(I164*H164,2)</f>
        <v>0</v>
      </c>
      <c r="K164" s="218"/>
      <c r="L164" s="43"/>
      <c r="M164" s="219" t="s">
        <v>1</v>
      </c>
      <c r="N164" s="220" t="s">
        <v>44</v>
      </c>
      <c r="O164" s="90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3" t="s">
        <v>125</v>
      </c>
      <c r="AT164" s="223" t="s">
        <v>121</v>
      </c>
      <c r="AU164" s="223" t="s">
        <v>86</v>
      </c>
      <c r="AY164" s="16" t="s">
        <v>119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6" t="s">
        <v>84</v>
      </c>
      <c r="BK164" s="224">
        <f>ROUND(I164*H164,2)</f>
        <v>0</v>
      </c>
      <c r="BL164" s="16" t="s">
        <v>125</v>
      </c>
      <c r="BM164" s="223" t="s">
        <v>188</v>
      </c>
    </row>
    <row r="165" s="13" customFormat="1">
      <c r="A165" s="13"/>
      <c r="B165" s="225"/>
      <c r="C165" s="226"/>
      <c r="D165" s="227" t="s">
        <v>127</v>
      </c>
      <c r="E165" s="228" t="s">
        <v>1</v>
      </c>
      <c r="F165" s="229" t="s">
        <v>189</v>
      </c>
      <c r="G165" s="226"/>
      <c r="H165" s="230">
        <v>1301.8900000000001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127</v>
      </c>
      <c r="AU165" s="236" t="s">
        <v>86</v>
      </c>
      <c r="AV165" s="13" t="s">
        <v>86</v>
      </c>
      <c r="AW165" s="13" t="s">
        <v>34</v>
      </c>
      <c r="AX165" s="13" t="s">
        <v>84</v>
      </c>
      <c r="AY165" s="236" t="s">
        <v>119</v>
      </c>
    </row>
    <row r="166" s="12" customFormat="1" ht="22.8" customHeight="1">
      <c r="A166" s="12"/>
      <c r="B166" s="195"/>
      <c r="C166" s="196"/>
      <c r="D166" s="197" t="s">
        <v>78</v>
      </c>
      <c r="E166" s="209" t="s">
        <v>144</v>
      </c>
      <c r="F166" s="209" t="s">
        <v>190</v>
      </c>
      <c r="G166" s="196"/>
      <c r="H166" s="196"/>
      <c r="I166" s="199"/>
      <c r="J166" s="210">
        <f>BK166</f>
        <v>0</v>
      </c>
      <c r="K166" s="196"/>
      <c r="L166" s="201"/>
      <c r="M166" s="202"/>
      <c r="N166" s="203"/>
      <c r="O166" s="203"/>
      <c r="P166" s="204">
        <f>SUM(P167:P201)</f>
        <v>0</v>
      </c>
      <c r="Q166" s="203"/>
      <c r="R166" s="204">
        <f>SUM(R167:R201)</f>
        <v>91.201138999999998</v>
      </c>
      <c r="S166" s="203"/>
      <c r="T166" s="205">
        <f>SUM(T167:T201)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6" t="s">
        <v>84</v>
      </c>
      <c r="AT166" s="207" t="s">
        <v>78</v>
      </c>
      <c r="AU166" s="207" t="s">
        <v>84</v>
      </c>
      <c r="AY166" s="206" t="s">
        <v>119</v>
      </c>
      <c r="BK166" s="208">
        <f>SUM(BK167:BK201)</f>
        <v>0</v>
      </c>
    </row>
    <row r="167" s="2" customFormat="1" ht="33" customHeight="1">
      <c r="A167" s="37"/>
      <c r="B167" s="38"/>
      <c r="C167" s="211" t="s">
        <v>191</v>
      </c>
      <c r="D167" s="211" t="s">
        <v>121</v>
      </c>
      <c r="E167" s="212" t="s">
        <v>192</v>
      </c>
      <c r="F167" s="213" t="s">
        <v>193</v>
      </c>
      <c r="G167" s="214" t="s">
        <v>124</v>
      </c>
      <c r="H167" s="215">
        <v>64.980000000000004</v>
      </c>
      <c r="I167" s="216"/>
      <c r="J167" s="217">
        <f>ROUND(I167*H167,2)</f>
        <v>0</v>
      </c>
      <c r="K167" s="218"/>
      <c r="L167" s="43"/>
      <c r="M167" s="219" t="s">
        <v>1</v>
      </c>
      <c r="N167" s="220" t="s">
        <v>44</v>
      </c>
      <c r="O167" s="90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3" t="s">
        <v>125</v>
      </c>
      <c r="AT167" s="223" t="s">
        <v>121</v>
      </c>
      <c r="AU167" s="223" t="s">
        <v>86</v>
      </c>
      <c r="AY167" s="16" t="s">
        <v>119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6" t="s">
        <v>84</v>
      </c>
      <c r="BK167" s="224">
        <f>ROUND(I167*H167,2)</f>
        <v>0</v>
      </c>
      <c r="BL167" s="16" t="s">
        <v>125</v>
      </c>
      <c r="BM167" s="223" t="s">
        <v>194</v>
      </c>
    </row>
    <row r="168" s="13" customFormat="1">
      <c r="A168" s="13"/>
      <c r="B168" s="225"/>
      <c r="C168" s="226"/>
      <c r="D168" s="227" t="s">
        <v>127</v>
      </c>
      <c r="E168" s="228" t="s">
        <v>1</v>
      </c>
      <c r="F168" s="229" t="s">
        <v>140</v>
      </c>
      <c r="G168" s="226"/>
      <c r="H168" s="230">
        <v>64.980000000000004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127</v>
      </c>
      <c r="AU168" s="236" t="s">
        <v>86</v>
      </c>
      <c r="AV168" s="13" t="s">
        <v>86</v>
      </c>
      <c r="AW168" s="13" t="s">
        <v>34</v>
      </c>
      <c r="AX168" s="13" t="s">
        <v>84</v>
      </c>
      <c r="AY168" s="236" t="s">
        <v>119</v>
      </c>
    </row>
    <row r="169" s="2" customFormat="1" ht="33" customHeight="1">
      <c r="A169" s="37"/>
      <c r="B169" s="38"/>
      <c r="C169" s="211" t="s">
        <v>195</v>
      </c>
      <c r="D169" s="211" t="s">
        <v>121</v>
      </c>
      <c r="E169" s="212" t="s">
        <v>196</v>
      </c>
      <c r="F169" s="213" t="s">
        <v>197</v>
      </c>
      <c r="G169" s="214" t="s">
        <v>124</v>
      </c>
      <c r="H169" s="215">
        <v>195.398</v>
      </c>
      <c r="I169" s="216"/>
      <c r="J169" s="217">
        <f>ROUND(I169*H169,2)</f>
        <v>0</v>
      </c>
      <c r="K169" s="218"/>
      <c r="L169" s="43"/>
      <c r="M169" s="219" t="s">
        <v>1</v>
      </c>
      <c r="N169" s="220" t="s">
        <v>44</v>
      </c>
      <c r="O169" s="90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3" t="s">
        <v>125</v>
      </c>
      <c r="AT169" s="223" t="s">
        <v>121</v>
      </c>
      <c r="AU169" s="223" t="s">
        <v>86</v>
      </c>
      <c r="AY169" s="16" t="s">
        <v>119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6" t="s">
        <v>84</v>
      </c>
      <c r="BK169" s="224">
        <f>ROUND(I169*H169,2)</f>
        <v>0</v>
      </c>
      <c r="BL169" s="16" t="s">
        <v>125</v>
      </c>
      <c r="BM169" s="223" t="s">
        <v>198</v>
      </c>
    </row>
    <row r="170" s="13" customFormat="1">
      <c r="A170" s="13"/>
      <c r="B170" s="225"/>
      <c r="C170" s="226"/>
      <c r="D170" s="227" t="s">
        <v>127</v>
      </c>
      <c r="E170" s="228" t="s">
        <v>1</v>
      </c>
      <c r="F170" s="229" t="s">
        <v>139</v>
      </c>
      <c r="G170" s="226"/>
      <c r="H170" s="230">
        <v>195.398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127</v>
      </c>
      <c r="AU170" s="236" t="s">
        <v>86</v>
      </c>
      <c r="AV170" s="13" t="s">
        <v>86</v>
      </c>
      <c r="AW170" s="13" t="s">
        <v>34</v>
      </c>
      <c r="AX170" s="13" t="s">
        <v>84</v>
      </c>
      <c r="AY170" s="236" t="s">
        <v>119</v>
      </c>
    </row>
    <row r="171" s="2" customFormat="1" ht="24.15" customHeight="1">
      <c r="A171" s="37"/>
      <c r="B171" s="38"/>
      <c r="C171" s="211" t="s">
        <v>199</v>
      </c>
      <c r="D171" s="211" t="s">
        <v>121</v>
      </c>
      <c r="E171" s="212" t="s">
        <v>200</v>
      </c>
      <c r="F171" s="213" t="s">
        <v>201</v>
      </c>
      <c r="G171" s="214" t="s">
        <v>124</v>
      </c>
      <c r="H171" s="215">
        <v>422.69999999999999</v>
      </c>
      <c r="I171" s="216"/>
      <c r="J171" s="217">
        <f>ROUND(I171*H171,2)</f>
        <v>0</v>
      </c>
      <c r="K171" s="218"/>
      <c r="L171" s="43"/>
      <c r="M171" s="219" t="s">
        <v>1</v>
      </c>
      <c r="N171" s="220" t="s">
        <v>44</v>
      </c>
      <c r="O171" s="90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3" t="s">
        <v>125</v>
      </c>
      <c r="AT171" s="223" t="s">
        <v>121</v>
      </c>
      <c r="AU171" s="223" t="s">
        <v>86</v>
      </c>
      <c r="AY171" s="16" t="s">
        <v>119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6" t="s">
        <v>84</v>
      </c>
      <c r="BK171" s="224">
        <f>ROUND(I171*H171,2)</f>
        <v>0</v>
      </c>
      <c r="BL171" s="16" t="s">
        <v>125</v>
      </c>
      <c r="BM171" s="223" t="s">
        <v>202</v>
      </c>
    </row>
    <row r="172" s="13" customFormat="1">
      <c r="A172" s="13"/>
      <c r="B172" s="225"/>
      <c r="C172" s="226"/>
      <c r="D172" s="227" t="s">
        <v>127</v>
      </c>
      <c r="E172" s="228" t="s">
        <v>1</v>
      </c>
      <c r="F172" s="229" t="s">
        <v>128</v>
      </c>
      <c r="G172" s="226"/>
      <c r="H172" s="230">
        <v>193.5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127</v>
      </c>
      <c r="AU172" s="236" t="s">
        <v>86</v>
      </c>
      <c r="AV172" s="13" t="s">
        <v>86</v>
      </c>
      <c r="AW172" s="13" t="s">
        <v>34</v>
      </c>
      <c r="AX172" s="13" t="s">
        <v>79</v>
      </c>
      <c r="AY172" s="236" t="s">
        <v>119</v>
      </c>
    </row>
    <row r="173" s="13" customFormat="1">
      <c r="A173" s="13"/>
      <c r="B173" s="225"/>
      <c r="C173" s="226"/>
      <c r="D173" s="227" t="s">
        <v>127</v>
      </c>
      <c r="E173" s="228" t="s">
        <v>1</v>
      </c>
      <c r="F173" s="229" t="s">
        <v>129</v>
      </c>
      <c r="G173" s="226"/>
      <c r="H173" s="230">
        <v>131.40000000000001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127</v>
      </c>
      <c r="AU173" s="236" t="s">
        <v>86</v>
      </c>
      <c r="AV173" s="13" t="s">
        <v>86</v>
      </c>
      <c r="AW173" s="13" t="s">
        <v>34</v>
      </c>
      <c r="AX173" s="13" t="s">
        <v>79</v>
      </c>
      <c r="AY173" s="236" t="s">
        <v>119</v>
      </c>
    </row>
    <row r="174" s="13" customFormat="1">
      <c r="A174" s="13"/>
      <c r="B174" s="225"/>
      <c r="C174" s="226"/>
      <c r="D174" s="227" t="s">
        <v>127</v>
      </c>
      <c r="E174" s="228" t="s">
        <v>1</v>
      </c>
      <c r="F174" s="229" t="s">
        <v>203</v>
      </c>
      <c r="G174" s="226"/>
      <c r="H174" s="230">
        <v>49.200000000000003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127</v>
      </c>
      <c r="AU174" s="236" t="s">
        <v>86</v>
      </c>
      <c r="AV174" s="13" t="s">
        <v>86</v>
      </c>
      <c r="AW174" s="13" t="s">
        <v>34</v>
      </c>
      <c r="AX174" s="13" t="s">
        <v>79</v>
      </c>
      <c r="AY174" s="236" t="s">
        <v>119</v>
      </c>
    </row>
    <row r="175" s="13" customFormat="1">
      <c r="A175" s="13"/>
      <c r="B175" s="225"/>
      <c r="C175" s="226"/>
      <c r="D175" s="227" t="s">
        <v>127</v>
      </c>
      <c r="E175" s="228" t="s">
        <v>1</v>
      </c>
      <c r="F175" s="229" t="s">
        <v>204</v>
      </c>
      <c r="G175" s="226"/>
      <c r="H175" s="230">
        <v>48.600000000000001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127</v>
      </c>
      <c r="AU175" s="236" t="s">
        <v>86</v>
      </c>
      <c r="AV175" s="13" t="s">
        <v>86</v>
      </c>
      <c r="AW175" s="13" t="s">
        <v>34</v>
      </c>
      <c r="AX175" s="13" t="s">
        <v>79</v>
      </c>
      <c r="AY175" s="236" t="s">
        <v>119</v>
      </c>
    </row>
    <row r="176" s="14" customFormat="1">
      <c r="A176" s="14"/>
      <c r="B176" s="237"/>
      <c r="C176" s="238"/>
      <c r="D176" s="227" t="s">
        <v>127</v>
      </c>
      <c r="E176" s="239" t="s">
        <v>1</v>
      </c>
      <c r="F176" s="240" t="s">
        <v>130</v>
      </c>
      <c r="G176" s="238"/>
      <c r="H176" s="241">
        <v>422.69999999999999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127</v>
      </c>
      <c r="AU176" s="247" t="s">
        <v>86</v>
      </c>
      <c r="AV176" s="14" t="s">
        <v>125</v>
      </c>
      <c r="AW176" s="14" t="s">
        <v>34</v>
      </c>
      <c r="AX176" s="14" t="s">
        <v>84</v>
      </c>
      <c r="AY176" s="247" t="s">
        <v>119</v>
      </c>
    </row>
    <row r="177" s="2" customFormat="1" ht="24.15" customHeight="1">
      <c r="A177" s="37"/>
      <c r="B177" s="38"/>
      <c r="C177" s="211" t="s">
        <v>205</v>
      </c>
      <c r="D177" s="211" t="s">
        <v>121</v>
      </c>
      <c r="E177" s="212" t="s">
        <v>206</v>
      </c>
      <c r="F177" s="213" t="s">
        <v>207</v>
      </c>
      <c r="G177" s="214" t="s">
        <v>124</v>
      </c>
      <c r="H177" s="215">
        <v>976.99000000000001</v>
      </c>
      <c r="I177" s="216"/>
      <c r="J177" s="217">
        <f>ROUND(I177*H177,2)</f>
        <v>0</v>
      </c>
      <c r="K177" s="218"/>
      <c r="L177" s="43"/>
      <c r="M177" s="219" t="s">
        <v>1</v>
      </c>
      <c r="N177" s="220" t="s">
        <v>44</v>
      </c>
      <c r="O177" s="90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3" t="s">
        <v>125</v>
      </c>
      <c r="AT177" s="223" t="s">
        <v>121</v>
      </c>
      <c r="AU177" s="223" t="s">
        <v>86</v>
      </c>
      <c r="AY177" s="16" t="s">
        <v>119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6" t="s">
        <v>84</v>
      </c>
      <c r="BK177" s="224">
        <f>ROUND(I177*H177,2)</f>
        <v>0</v>
      </c>
      <c r="BL177" s="16" t="s">
        <v>125</v>
      </c>
      <c r="BM177" s="223" t="s">
        <v>208</v>
      </c>
    </row>
    <row r="178" s="13" customFormat="1">
      <c r="A178" s="13"/>
      <c r="B178" s="225"/>
      <c r="C178" s="226"/>
      <c r="D178" s="227" t="s">
        <v>127</v>
      </c>
      <c r="E178" s="228" t="s">
        <v>1</v>
      </c>
      <c r="F178" s="229" t="s">
        <v>148</v>
      </c>
      <c r="G178" s="226"/>
      <c r="H178" s="230">
        <v>300.99000000000001</v>
      </c>
      <c r="I178" s="231"/>
      <c r="J178" s="226"/>
      <c r="K178" s="226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127</v>
      </c>
      <c r="AU178" s="236" t="s">
        <v>86</v>
      </c>
      <c r="AV178" s="13" t="s">
        <v>86</v>
      </c>
      <c r="AW178" s="13" t="s">
        <v>34</v>
      </c>
      <c r="AX178" s="13" t="s">
        <v>79</v>
      </c>
      <c r="AY178" s="236" t="s">
        <v>119</v>
      </c>
    </row>
    <row r="179" s="13" customFormat="1">
      <c r="A179" s="13"/>
      <c r="B179" s="225"/>
      <c r="C179" s="226"/>
      <c r="D179" s="227" t="s">
        <v>127</v>
      </c>
      <c r="E179" s="228" t="s">
        <v>1</v>
      </c>
      <c r="F179" s="229" t="s">
        <v>149</v>
      </c>
      <c r="G179" s="226"/>
      <c r="H179" s="230">
        <v>676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127</v>
      </c>
      <c r="AU179" s="236" t="s">
        <v>86</v>
      </c>
      <c r="AV179" s="13" t="s">
        <v>86</v>
      </c>
      <c r="AW179" s="13" t="s">
        <v>34</v>
      </c>
      <c r="AX179" s="13" t="s">
        <v>79</v>
      </c>
      <c r="AY179" s="236" t="s">
        <v>119</v>
      </c>
    </row>
    <row r="180" s="14" customFormat="1">
      <c r="A180" s="14"/>
      <c r="B180" s="237"/>
      <c r="C180" s="238"/>
      <c r="D180" s="227" t="s">
        <v>127</v>
      </c>
      <c r="E180" s="239" t="s">
        <v>1</v>
      </c>
      <c r="F180" s="240" t="s">
        <v>130</v>
      </c>
      <c r="G180" s="238"/>
      <c r="H180" s="241">
        <v>976.99000000000001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127</v>
      </c>
      <c r="AU180" s="247" t="s">
        <v>86</v>
      </c>
      <c r="AV180" s="14" t="s">
        <v>125</v>
      </c>
      <c r="AW180" s="14" t="s">
        <v>34</v>
      </c>
      <c r="AX180" s="14" t="s">
        <v>84</v>
      </c>
      <c r="AY180" s="247" t="s">
        <v>119</v>
      </c>
    </row>
    <row r="181" s="2" customFormat="1" ht="33" customHeight="1">
      <c r="A181" s="37"/>
      <c r="B181" s="38"/>
      <c r="C181" s="211" t="s">
        <v>209</v>
      </c>
      <c r="D181" s="211" t="s">
        <v>121</v>
      </c>
      <c r="E181" s="212" t="s">
        <v>210</v>
      </c>
      <c r="F181" s="213" t="s">
        <v>211</v>
      </c>
      <c r="G181" s="214" t="s">
        <v>124</v>
      </c>
      <c r="H181" s="215">
        <v>976.99000000000001</v>
      </c>
      <c r="I181" s="216"/>
      <c r="J181" s="217">
        <f>ROUND(I181*H181,2)</f>
        <v>0</v>
      </c>
      <c r="K181" s="218"/>
      <c r="L181" s="43"/>
      <c r="M181" s="219" t="s">
        <v>1</v>
      </c>
      <c r="N181" s="220" t="s">
        <v>44</v>
      </c>
      <c r="O181" s="90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3" t="s">
        <v>125</v>
      </c>
      <c r="AT181" s="223" t="s">
        <v>121</v>
      </c>
      <c r="AU181" s="223" t="s">
        <v>86</v>
      </c>
      <c r="AY181" s="16" t="s">
        <v>119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6" t="s">
        <v>84</v>
      </c>
      <c r="BK181" s="224">
        <f>ROUND(I181*H181,2)</f>
        <v>0</v>
      </c>
      <c r="BL181" s="16" t="s">
        <v>125</v>
      </c>
      <c r="BM181" s="223" t="s">
        <v>212</v>
      </c>
    </row>
    <row r="182" s="2" customFormat="1" ht="24.15" customHeight="1">
      <c r="A182" s="37"/>
      <c r="B182" s="38"/>
      <c r="C182" s="211" t="s">
        <v>213</v>
      </c>
      <c r="D182" s="211" t="s">
        <v>121</v>
      </c>
      <c r="E182" s="212" t="s">
        <v>214</v>
      </c>
      <c r="F182" s="213" t="s">
        <v>215</v>
      </c>
      <c r="G182" s="214" t="s">
        <v>124</v>
      </c>
      <c r="H182" s="215">
        <v>976.99000000000001</v>
      </c>
      <c r="I182" s="216"/>
      <c r="J182" s="217">
        <f>ROUND(I182*H182,2)</f>
        <v>0</v>
      </c>
      <c r="K182" s="218"/>
      <c r="L182" s="43"/>
      <c r="M182" s="219" t="s">
        <v>1</v>
      </c>
      <c r="N182" s="220" t="s">
        <v>44</v>
      </c>
      <c r="O182" s="90"/>
      <c r="P182" s="221">
        <f>O182*H182</f>
        <v>0</v>
      </c>
      <c r="Q182" s="221">
        <v>0</v>
      </c>
      <c r="R182" s="221">
        <f>Q182*H182</f>
        <v>0</v>
      </c>
      <c r="S182" s="221">
        <v>0</v>
      </c>
      <c r="T182" s="22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3" t="s">
        <v>125</v>
      </c>
      <c r="AT182" s="223" t="s">
        <v>121</v>
      </c>
      <c r="AU182" s="223" t="s">
        <v>86</v>
      </c>
      <c r="AY182" s="16" t="s">
        <v>119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6" t="s">
        <v>84</v>
      </c>
      <c r="BK182" s="224">
        <f>ROUND(I182*H182,2)</f>
        <v>0</v>
      </c>
      <c r="BL182" s="16" t="s">
        <v>125</v>
      </c>
      <c r="BM182" s="223" t="s">
        <v>216</v>
      </c>
    </row>
    <row r="183" s="2" customFormat="1" ht="33" customHeight="1">
      <c r="A183" s="37"/>
      <c r="B183" s="38"/>
      <c r="C183" s="211" t="s">
        <v>217</v>
      </c>
      <c r="D183" s="211" t="s">
        <v>121</v>
      </c>
      <c r="E183" s="212" t="s">
        <v>218</v>
      </c>
      <c r="F183" s="213" t="s">
        <v>219</v>
      </c>
      <c r="G183" s="214" t="s">
        <v>124</v>
      </c>
      <c r="H183" s="215">
        <v>976.99000000000001</v>
      </c>
      <c r="I183" s="216"/>
      <c r="J183" s="217">
        <f>ROUND(I183*H183,2)</f>
        <v>0</v>
      </c>
      <c r="K183" s="218"/>
      <c r="L183" s="43"/>
      <c r="M183" s="219" t="s">
        <v>1</v>
      </c>
      <c r="N183" s="220" t="s">
        <v>44</v>
      </c>
      <c r="O183" s="90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3" t="s">
        <v>125</v>
      </c>
      <c r="AT183" s="223" t="s">
        <v>121</v>
      </c>
      <c r="AU183" s="223" t="s">
        <v>86</v>
      </c>
      <c r="AY183" s="16" t="s">
        <v>119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6" t="s">
        <v>84</v>
      </c>
      <c r="BK183" s="224">
        <f>ROUND(I183*H183,2)</f>
        <v>0</v>
      </c>
      <c r="BL183" s="16" t="s">
        <v>125</v>
      </c>
      <c r="BM183" s="223" t="s">
        <v>220</v>
      </c>
    </row>
    <row r="184" s="2" customFormat="1" ht="33" customHeight="1">
      <c r="A184" s="37"/>
      <c r="B184" s="38"/>
      <c r="C184" s="211" t="s">
        <v>221</v>
      </c>
      <c r="D184" s="211" t="s">
        <v>121</v>
      </c>
      <c r="E184" s="212" t="s">
        <v>222</v>
      </c>
      <c r="F184" s="213" t="s">
        <v>223</v>
      </c>
      <c r="G184" s="214" t="s">
        <v>124</v>
      </c>
      <c r="H184" s="215">
        <v>309.14999999999998</v>
      </c>
      <c r="I184" s="216"/>
      <c r="J184" s="217">
        <f>ROUND(I184*H184,2)</f>
        <v>0</v>
      </c>
      <c r="K184" s="218"/>
      <c r="L184" s="43"/>
      <c r="M184" s="219" t="s">
        <v>1</v>
      </c>
      <c r="N184" s="220" t="s">
        <v>44</v>
      </c>
      <c r="O184" s="90"/>
      <c r="P184" s="221">
        <f>O184*H184</f>
        <v>0</v>
      </c>
      <c r="Q184" s="221">
        <v>0.089219999999999994</v>
      </c>
      <c r="R184" s="221">
        <f>Q184*H184</f>
        <v>27.582362999999997</v>
      </c>
      <c r="S184" s="221">
        <v>0</v>
      </c>
      <c r="T184" s="22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3" t="s">
        <v>125</v>
      </c>
      <c r="AT184" s="223" t="s">
        <v>121</v>
      </c>
      <c r="AU184" s="223" t="s">
        <v>86</v>
      </c>
      <c r="AY184" s="16" t="s">
        <v>119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6" t="s">
        <v>84</v>
      </c>
      <c r="BK184" s="224">
        <f>ROUND(I184*H184,2)</f>
        <v>0</v>
      </c>
      <c r="BL184" s="16" t="s">
        <v>125</v>
      </c>
      <c r="BM184" s="223" t="s">
        <v>224</v>
      </c>
    </row>
    <row r="185" s="13" customFormat="1">
      <c r="A185" s="13"/>
      <c r="B185" s="225"/>
      <c r="C185" s="226"/>
      <c r="D185" s="227" t="s">
        <v>127</v>
      </c>
      <c r="E185" s="228" t="s">
        <v>1</v>
      </c>
      <c r="F185" s="229" t="s">
        <v>225</v>
      </c>
      <c r="G185" s="226"/>
      <c r="H185" s="230">
        <v>222.75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127</v>
      </c>
      <c r="AU185" s="236" t="s">
        <v>86</v>
      </c>
      <c r="AV185" s="13" t="s">
        <v>86</v>
      </c>
      <c r="AW185" s="13" t="s">
        <v>34</v>
      </c>
      <c r="AX185" s="13" t="s">
        <v>79</v>
      </c>
      <c r="AY185" s="236" t="s">
        <v>119</v>
      </c>
    </row>
    <row r="186" s="13" customFormat="1">
      <c r="A186" s="13"/>
      <c r="B186" s="225"/>
      <c r="C186" s="226"/>
      <c r="D186" s="227" t="s">
        <v>127</v>
      </c>
      <c r="E186" s="228" t="s">
        <v>1</v>
      </c>
      <c r="F186" s="229" t="s">
        <v>226</v>
      </c>
      <c r="G186" s="226"/>
      <c r="H186" s="230">
        <v>131.40000000000001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127</v>
      </c>
      <c r="AU186" s="236" t="s">
        <v>86</v>
      </c>
      <c r="AV186" s="13" t="s">
        <v>86</v>
      </c>
      <c r="AW186" s="13" t="s">
        <v>34</v>
      </c>
      <c r="AX186" s="13" t="s">
        <v>79</v>
      </c>
      <c r="AY186" s="236" t="s">
        <v>119</v>
      </c>
    </row>
    <row r="187" s="13" customFormat="1">
      <c r="A187" s="13"/>
      <c r="B187" s="225"/>
      <c r="C187" s="226"/>
      <c r="D187" s="227" t="s">
        <v>127</v>
      </c>
      <c r="E187" s="228" t="s">
        <v>1</v>
      </c>
      <c r="F187" s="229" t="s">
        <v>227</v>
      </c>
      <c r="G187" s="226"/>
      <c r="H187" s="230">
        <v>-45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127</v>
      </c>
      <c r="AU187" s="236" t="s">
        <v>86</v>
      </c>
      <c r="AV187" s="13" t="s">
        <v>86</v>
      </c>
      <c r="AW187" s="13" t="s">
        <v>34</v>
      </c>
      <c r="AX187" s="13" t="s">
        <v>79</v>
      </c>
      <c r="AY187" s="236" t="s">
        <v>119</v>
      </c>
    </row>
    <row r="188" s="14" customFormat="1">
      <c r="A188" s="14"/>
      <c r="B188" s="237"/>
      <c r="C188" s="238"/>
      <c r="D188" s="227" t="s">
        <v>127</v>
      </c>
      <c r="E188" s="239" t="s">
        <v>1</v>
      </c>
      <c r="F188" s="240" t="s">
        <v>130</v>
      </c>
      <c r="G188" s="238"/>
      <c r="H188" s="241">
        <v>309.14999999999998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127</v>
      </c>
      <c r="AU188" s="247" t="s">
        <v>86</v>
      </c>
      <c r="AV188" s="14" t="s">
        <v>125</v>
      </c>
      <c r="AW188" s="14" t="s">
        <v>34</v>
      </c>
      <c r="AX188" s="14" t="s">
        <v>84</v>
      </c>
      <c r="AY188" s="247" t="s">
        <v>119</v>
      </c>
    </row>
    <row r="189" s="2" customFormat="1" ht="24.15" customHeight="1">
      <c r="A189" s="37"/>
      <c r="B189" s="38"/>
      <c r="C189" s="248" t="s">
        <v>7</v>
      </c>
      <c r="D189" s="248" t="s">
        <v>228</v>
      </c>
      <c r="E189" s="249" t="s">
        <v>229</v>
      </c>
      <c r="F189" s="250" t="s">
        <v>230</v>
      </c>
      <c r="G189" s="251" t="s">
        <v>124</v>
      </c>
      <c r="H189" s="252">
        <v>315.33300000000003</v>
      </c>
      <c r="I189" s="253"/>
      <c r="J189" s="254">
        <f>ROUND(I189*H189,2)</f>
        <v>0</v>
      </c>
      <c r="K189" s="255"/>
      <c r="L189" s="256"/>
      <c r="M189" s="257" t="s">
        <v>1</v>
      </c>
      <c r="N189" s="258" t="s">
        <v>44</v>
      </c>
      <c r="O189" s="90"/>
      <c r="P189" s="221">
        <f>O189*H189</f>
        <v>0</v>
      </c>
      <c r="Q189" s="221">
        <v>0.13200000000000001</v>
      </c>
      <c r="R189" s="221">
        <f>Q189*H189</f>
        <v>41.623956000000007</v>
      </c>
      <c r="S189" s="221">
        <v>0</v>
      </c>
      <c r="T189" s="22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3" t="s">
        <v>162</v>
      </c>
      <c r="AT189" s="223" t="s">
        <v>228</v>
      </c>
      <c r="AU189" s="223" t="s">
        <v>86</v>
      </c>
      <c r="AY189" s="16" t="s">
        <v>119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6" t="s">
        <v>84</v>
      </c>
      <c r="BK189" s="224">
        <f>ROUND(I189*H189,2)</f>
        <v>0</v>
      </c>
      <c r="BL189" s="16" t="s">
        <v>125</v>
      </c>
      <c r="BM189" s="223" t="s">
        <v>231</v>
      </c>
    </row>
    <row r="190" s="13" customFormat="1">
      <c r="A190" s="13"/>
      <c r="B190" s="225"/>
      <c r="C190" s="226"/>
      <c r="D190" s="227" t="s">
        <v>127</v>
      </c>
      <c r="E190" s="228" t="s">
        <v>1</v>
      </c>
      <c r="F190" s="229" t="s">
        <v>232</v>
      </c>
      <c r="G190" s="226"/>
      <c r="H190" s="230">
        <v>315.33300000000003</v>
      </c>
      <c r="I190" s="231"/>
      <c r="J190" s="226"/>
      <c r="K190" s="226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127</v>
      </c>
      <c r="AU190" s="236" t="s">
        <v>86</v>
      </c>
      <c r="AV190" s="13" t="s">
        <v>86</v>
      </c>
      <c r="AW190" s="13" t="s">
        <v>34</v>
      </c>
      <c r="AX190" s="13" t="s">
        <v>84</v>
      </c>
      <c r="AY190" s="236" t="s">
        <v>119</v>
      </c>
    </row>
    <row r="191" s="2" customFormat="1" ht="24.15" customHeight="1">
      <c r="A191" s="37"/>
      <c r="B191" s="38"/>
      <c r="C191" s="248" t="s">
        <v>233</v>
      </c>
      <c r="D191" s="248" t="s">
        <v>228</v>
      </c>
      <c r="E191" s="249" t="s">
        <v>234</v>
      </c>
      <c r="F191" s="250" t="s">
        <v>235</v>
      </c>
      <c r="G191" s="251" t="s">
        <v>124</v>
      </c>
      <c r="H191" s="252">
        <v>72</v>
      </c>
      <c r="I191" s="253"/>
      <c r="J191" s="254">
        <f>ROUND(I191*H191,2)</f>
        <v>0</v>
      </c>
      <c r="K191" s="255"/>
      <c r="L191" s="256"/>
      <c r="M191" s="257" t="s">
        <v>1</v>
      </c>
      <c r="N191" s="258" t="s">
        <v>44</v>
      </c>
      <c r="O191" s="90"/>
      <c r="P191" s="221">
        <f>O191*H191</f>
        <v>0</v>
      </c>
      <c r="Q191" s="221">
        <v>0.17599999999999999</v>
      </c>
      <c r="R191" s="221">
        <f>Q191*H191</f>
        <v>12.671999999999999</v>
      </c>
      <c r="S191" s="221">
        <v>0</v>
      </c>
      <c r="T191" s="22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3" t="s">
        <v>162</v>
      </c>
      <c r="AT191" s="223" t="s">
        <v>228</v>
      </c>
      <c r="AU191" s="223" t="s">
        <v>86</v>
      </c>
      <c r="AY191" s="16" t="s">
        <v>119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6" t="s">
        <v>84</v>
      </c>
      <c r="BK191" s="224">
        <f>ROUND(I191*H191,2)</f>
        <v>0</v>
      </c>
      <c r="BL191" s="16" t="s">
        <v>125</v>
      </c>
      <c r="BM191" s="223" t="s">
        <v>236</v>
      </c>
    </row>
    <row r="192" s="13" customFormat="1">
      <c r="A192" s="13"/>
      <c r="B192" s="225"/>
      <c r="C192" s="226"/>
      <c r="D192" s="227" t="s">
        <v>127</v>
      </c>
      <c r="E192" s="228" t="s">
        <v>1</v>
      </c>
      <c r="F192" s="229" t="s">
        <v>237</v>
      </c>
      <c r="G192" s="226"/>
      <c r="H192" s="230">
        <v>70</v>
      </c>
      <c r="I192" s="231"/>
      <c r="J192" s="226"/>
      <c r="K192" s="226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127</v>
      </c>
      <c r="AU192" s="236" t="s">
        <v>86</v>
      </c>
      <c r="AV192" s="13" t="s">
        <v>86</v>
      </c>
      <c r="AW192" s="13" t="s">
        <v>34</v>
      </c>
      <c r="AX192" s="13" t="s">
        <v>79</v>
      </c>
      <c r="AY192" s="236" t="s">
        <v>119</v>
      </c>
    </row>
    <row r="193" s="13" customFormat="1">
      <c r="A193" s="13"/>
      <c r="B193" s="225"/>
      <c r="C193" s="226"/>
      <c r="D193" s="227" t="s">
        <v>127</v>
      </c>
      <c r="E193" s="228" t="s">
        <v>1</v>
      </c>
      <c r="F193" s="229" t="s">
        <v>238</v>
      </c>
      <c r="G193" s="226"/>
      <c r="H193" s="230">
        <v>2</v>
      </c>
      <c r="I193" s="231"/>
      <c r="J193" s="226"/>
      <c r="K193" s="226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127</v>
      </c>
      <c r="AU193" s="236" t="s">
        <v>86</v>
      </c>
      <c r="AV193" s="13" t="s">
        <v>86</v>
      </c>
      <c r="AW193" s="13" t="s">
        <v>34</v>
      </c>
      <c r="AX193" s="13" t="s">
        <v>79</v>
      </c>
      <c r="AY193" s="236" t="s">
        <v>119</v>
      </c>
    </row>
    <row r="194" s="14" customFormat="1">
      <c r="A194" s="14"/>
      <c r="B194" s="237"/>
      <c r="C194" s="238"/>
      <c r="D194" s="227" t="s">
        <v>127</v>
      </c>
      <c r="E194" s="239" t="s">
        <v>1</v>
      </c>
      <c r="F194" s="240" t="s">
        <v>130</v>
      </c>
      <c r="G194" s="238"/>
      <c r="H194" s="241">
        <v>72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127</v>
      </c>
      <c r="AU194" s="247" t="s">
        <v>86</v>
      </c>
      <c r="AV194" s="14" t="s">
        <v>125</v>
      </c>
      <c r="AW194" s="14" t="s">
        <v>34</v>
      </c>
      <c r="AX194" s="14" t="s">
        <v>84</v>
      </c>
      <c r="AY194" s="247" t="s">
        <v>119</v>
      </c>
    </row>
    <row r="195" s="2" customFormat="1" ht="24.15" customHeight="1">
      <c r="A195" s="37"/>
      <c r="B195" s="38"/>
      <c r="C195" s="248" t="s">
        <v>239</v>
      </c>
      <c r="D195" s="248" t="s">
        <v>228</v>
      </c>
      <c r="E195" s="249" t="s">
        <v>240</v>
      </c>
      <c r="F195" s="250" t="s">
        <v>241</v>
      </c>
      <c r="G195" s="251" t="s">
        <v>124</v>
      </c>
      <c r="H195" s="252">
        <v>11</v>
      </c>
      <c r="I195" s="253"/>
      <c r="J195" s="254">
        <f>ROUND(I195*H195,2)</f>
        <v>0</v>
      </c>
      <c r="K195" s="255"/>
      <c r="L195" s="256"/>
      <c r="M195" s="257" t="s">
        <v>1</v>
      </c>
      <c r="N195" s="258" t="s">
        <v>44</v>
      </c>
      <c r="O195" s="90"/>
      <c r="P195" s="221">
        <f>O195*H195</f>
        <v>0</v>
      </c>
      <c r="Q195" s="221">
        <v>0.17499999999999999</v>
      </c>
      <c r="R195" s="221">
        <f>Q195*H195</f>
        <v>1.9249999999999998</v>
      </c>
      <c r="S195" s="221">
        <v>0</v>
      </c>
      <c r="T195" s="22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3" t="s">
        <v>162</v>
      </c>
      <c r="AT195" s="223" t="s">
        <v>228</v>
      </c>
      <c r="AU195" s="223" t="s">
        <v>86</v>
      </c>
      <c r="AY195" s="16" t="s">
        <v>119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6" t="s">
        <v>84</v>
      </c>
      <c r="BK195" s="224">
        <f>ROUND(I195*H195,2)</f>
        <v>0</v>
      </c>
      <c r="BL195" s="16" t="s">
        <v>125</v>
      </c>
      <c r="BM195" s="223" t="s">
        <v>242</v>
      </c>
    </row>
    <row r="196" s="13" customFormat="1">
      <c r="A196" s="13"/>
      <c r="B196" s="225"/>
      <c r="C196" s="226"/>
      <c r="D196" s="227" t="s">
        <v>127</v>
      </c>
      <c r="E196" s="228" t="s">
        <v>1</v>
      </c>
      <c r="F196" s="229" t="s">
        <v>243</v>
      </c>
      <c r="G196" s="226"/>
      <c r="H196" s="230">
        <v>11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127</v>
      </c>
      <c r="AU196" s="236" t="s">
        <v>86</v>
      </c>
      <c r="AV196" s="13" t="s">
        <v>86</v>
      </c>
      <c r="AW196" s="13" t="s">
        <v>34</v>
      </c>
      <c r="AX196" s="13" t="s">
        <v>84</v>
      </c>
      <c r="AY196" s="236" t="s">
        <v>119</v>
      </c>
    </row>
    <row r="197" s="2" customFormat="1" ht="33" customHeight="1">
      <c r="A197" s="37"/>
      <c r="B197" s="38"/>
      <c r="C197" s="211" t="s">
        <v>244</v>
      </c>
      <c r="D197" s="211" t="s">
        <v>121</v>
      </c>
      <c r="E197" s="212" t="s">
        <v>245</v>
      </c>
      <c r="F197" s="213" t="s">
        <v>246</v>
      </c>
      <c r="G197" s="214" t="s">
        <v>124</v>
      </c>
      <c r="H197" s="215">
        <v>81</v>
      </c>
      <c r="I197" s="216"/>
      <c r="J197" s="217">
        <f>ROUND(I197*H197,2)</f>
        <v>0</v>
      </c>
      <c r="K197" s="218"/>
      <c r="L197" s="43"/>
      <c r="M197" s="219" t="s">
        <v>1</v>
      </c>
      <c r="N197" s="220" t="s">
        <v>44</v>
      </c>
      <c r="O197" s="90"/>
      <c r="P197" s="221">
        <f>O197*H197</f>
        <v>0</v>
      </c>
      <c r="Q197" s="221">
        <v>0.090620000000000006</v>
      </c>
      <c r="R197" s="221">
        <f>Q197*H197</f>
        <v>7.3402200000000004</v>
      </c>
      <c r="S197" s="221">
        <v>0</v>
      </c>
      <c r="T197" s="22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3" t="s">
        <v>125</v>
      </c>
      <c r="AT197" s="223" t="s">
        <v>121</v>
      </c>
      <c r="AU197" s="223" t="s">
        <v>86</v>
      </c>
      <c r="AY197" s="16" t="s">
        <v>119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6" t="s">
        <v>84</v>
      </c>
      <c r="BK197" s="224">
        <f>ROUND(I197*H197,2)</f>
        <v>0</v>
      </c>
      <c r="BL197" s="16" t="s">
        <v>125</v>
      </c>
      <c r="BM197" s="223" t="s">
        <v>247</v>
      </c>
    </row>
    <row r="198" s="13" customFormat="1">
      <c r="A198" s="13"/>
      <c r="B198" s="225"/>
      <c r="C198" s="226"/>
      <c r="D198" s="227" t="s">
        <v>127</v>
      </c>
      <c r="E198" s="228" t="s">
        <v>1</v>
      </c>
      <c r="F198" s="229" t="s">
        <v>248</v>
      </c>
      <c r="G198" s="226"/>
      <c r="H198" s="230">
        <v>45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127</v>
      </c>
      <c r="AU198" s="236" t="s">
        <v>86</v>
      </c>
      <c r="AV198" s="13" t="s">
        <v>86</v>
      </c>
      <c r="AW198" s="13" t="s">
        <v>34</v>
      </c>
      <c r="AX198" s="13" t="s">
        <v>79</v>
      </c>
      <c r="AY198" s="236" t="s">
        <v>119</v>
      </c>
    </row>
    <row r="199" s="13" customFormat="1">
      <c r="A199" s="13"/>
      <c r="B199" s="225"/>
      <c r="C199" s="226"/>
      <c r="D199" s="227" t="s">
        <v>127</v>
      </c>
      <c r="E199" s="228" t="s">
        <v>1</v>
      </c>
      <c r="F199" s="229" t="s">
        <v>249</v>
      </c>
      <c r="G199" s="226"/>
      <c r="H199" s="230">
        <v>36</v>
      </c>
      <c r="I199" s="231"/>
      <c r="J199" s="226"/>
      <c r="K199" s="226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127</v>
      </c>
      <c r="AU199" s="236" t="s">
        <v>86</v>
      </c>
      <c r="AV199" s="13" t="s">
        <v>86</v>
      </c>
      <c r="AW199" s="13" t="s">
        <v>34</v>
      </c>
      <c r="AX199" s="13" t="s">
        <v>79</v>
      </c>
      <c r="AY199" s="236" t="s">
        <v>119</v>
      </c>
    </row>
    <row r="200" s="14" customFormat="1">
      <c r="A200" s="14"/>
      <c r="B200" s="237"/>
      <c r="C200" s="238"/>
      <c r="D200" s="227" t="s">
        <v>127</v>
      </c>
      <c r="E200" s="239" t="s">
        <v>1</v>
      </c>
      <c r="F200" s="240" t="s">
        <v>130</v>
      </c>
      <c r="G200" s="238"/>
      <c r="H200" s="241">
        <v>81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7" t="s">
        <v>127</v>
      </c>
      <c r="AU200" s="247" t="s">
        <v>86</v>
      </c>
      <c r="AV200" s="14" t="s">
        <v>125</v>
      </c>
      <c r="AW200" s="14" t="s">
        <v>34</v>
      </c>
      <c r="AX200" s="14" t="s">
        <v>84</v>
      </c>
      <c r="AY200" s="247" t="s">
        <v>119</v>
      </c>
    </row>
    <row r="201" s="2" customFormat="1" ht="21.75" customHeight="1">
      <c r="A201" s="37"/>
      <c r="B201" s="38"/>
      <c r="C201" s="211" t="s">
        <v>250</v>
      </c>
      <c r="D201" s="211" t="s">
        <v>121</v>
      </c>
      <c r="E201" s="212" t="s">
        <v>251</v>
      </c>
      <c r="F201" s="213" t="s">
        <v>252</v>
      </c>
      <c r="G201" s="214" t="s">
        <v>165</v>
      </c>
      <c r="H201" s="215">
        <v>16</v>
      </c>
      <c r="I201" s="216"/>
      <c r="J201" s="217">
        <f>ROUND(I201*H201,2)</f>
        <v>0</v>
      </c>
      <c r="K201" s="218"/>
      <c r="L201" s="43"/>
      <c r="M201" s="219" t="s">
        <v>1</v>
      </c>
      <c r="N201" s="220" t="s">
        <v>44</v>
      </c>
      <c r="O201" s="90"/>
      <c r="P201" s="221">
        <f>O201*H201</f>
        <v>0</v>
      </c>
      <c r="Q201" s="221">
        <v>0.0035999999999999999</v>
      </c>
      <c r="R201" s="221">
        <f>Q201*H201</f>
        <v>0.057599999999999998</v>
      </c>
      <c r="S201" s="221">
        <v>0</v>
      </c>
      <c r="T201" s="22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3" t="s">
        <v>125</v>
      </c>
      <c r="AT201" s="223" t="s">
        <v>121</v>
      </c>
      <c r="AU201" s="223" t="s">
        <v>86</v>
      </c>
      <c r="AY201" s="16" t="s">
        <v>119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6" t="s">
        <v>84</v>
      </c>
      <c r="BK201" s="224">
        <f>ROUND(I201*H201,2)</f>
        <v>0</v>
      </c>
      <c r="BL201" s="16" t="s">
        <v>125</v>
      </c>
      <c r="BM201" s="223" t="s">
        <v>253</v>
      </c>
    </row>
    <row r="202" s="12" customFormat="1" ht="22.8" customHeight="1">
      <c r="A202" s="12"/>
      <c r="B202" s="195"/>
      <c r="C202" s="196"/>
      <c r="D202" s="197" t="s">
        <v>78</v>
      </c>
      <c r="E202" s="209" t="s">
        <v>162</v>
      </c>
      <c r="F202" s="209" t="s">
        <v>254</v>
      </c>
      <c r="G202" s="196"/>
      <c r="H202" s="196"/>
      <c r="I202" s="199"/>
      <c r="J202" s="210">
        <f>BK202</f>
        <v>0</v>
      </c>
      <c r="K202" s="196"/>
      <c r="L202" s="201"/>
      <c r="M202" s="202"/>
      <c r="N202" s="203"/>
      <c r="O202" s="203"/>
      <c r="P202" s="204">
        <f>SUM(P203:P206)</f>
        <v>0</v>
      </c>
      <c r="Q202" s="203"/>
      <c r="R202" s="204">
        <f>SUM(R203:R206)</f>
        <v>12.45496</v>
      </c>
      <c r="S202" s="203"/>
      <c r="T202" s="205">
        <f>SUM(T203:T206)</f>
        <v>2.8200000000000003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6" t="s">
        <v>84</v>
      </c>
      <c r="AT202" s="207" t="s">
        <v>78</v>
      </c>
      <c r="AU202" s="207" t="s">
        <v>84</v>
      </c>
      <c r="AY202" s="206" t="s">
        <v>119</v>
      </c>
      <c r="BK202" s="208">
        <f>SUM(BK203:BK206)</f>
        <v>0</v>
      </c>
    </row>
    <row r="203" s="2" customFormat="1" ht="33" customHeight="1">
      <c r="A203" s="37"/>
      <c r="B203" s="38"/>
      <c r="C203" s="211" t="s">
        <v>255</v>
      </c>
      <c r="D203" s="211" t="s">
        <v>121</v>
      </c>
      <c r="E203" s="212" t="s">
        <v>256</v>
      </c>
      <c r="F203" s="213" t="s">
        <v>257</v>
      </c>
      <c r="G203" s="214" t="s">
        <v>258</v>
      </c>
      <c r="H203" s="215">
        <v>2</v>
      </c>
      <c r="I203" s="216"/>
      <c r="J203" s="217">
        <f>ROUND(I203*H203,2)</f>
        <v>0</v>
      </c>
      <c r="K203" s="218"/>
      <c r="L203" s="43"/>
      <c r="M203" s="219" t="s">
        <v>1</v>
      </c>
      <c r="N203" s="220" t="s">
        <v>44</v>
      </c>
      <c r="O203" s="90"/>
      <c r="P203" s="221">
        <f>O203*H203</f>
        <v>0</v>
      </c>
      <c r="Q203" s="221">
        <v>0.65847999999999995</v>
      </c>
      <c r="R203" s="221">
        <f>Q203*H203</f>
        <v>1.3169599999999999</v>
      </c>
      <c r="S203" s="221">
        <v>0.66000000000000003</v>
      </c>
      <c r="T203" s="222">
        <f>S203*H203</f>
        <v>1.3200000000000001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3" t="s">
        <v>125</v>
      </c>
      <c r="AT203" s="223" t="s">
        <v>121</v>
      </c>
      <c r="AU203" s="223" t="s">
        <v>86</v>
      </c>
      <c r="AY203" s="16" t="s">
        <v>119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6" t="s">
        <v>84</v>
      </c>
      <c r="BK203" s="224">
        <f>ROUND(I203*H203,2)</f>
        <v>0</v>
      </c>
      <c r="BL203" s="16" t="s">
        <v>125</v>
      </c>
      <c r="BM203" s="223" t="s">
        <v>259</v>
      </c>
    </row>
    <row r="204" s="2" customFormat="1" ht="37.8" customHeight="1">
      <c r="A204" s="37"/>
      <c r="B204" s="38"/>
      <c r="C204" s="211" t="s">
        <v>260</v>
      </c>
      <c r="D204" s="211" t="s">
        <v>121</v>
      </c>
      <c r="E204" s="212" t="s">
        <v>261</v>
      </c>
      <c r="F204" s="213" t="s">
        <v>262</v>
      </c>
      <c r="G204" s="214" t="s">
        <v>258</v>
      </c>
      <c r="H204" s="215">
        <v>6</v>
      </c>
      <c r="I204" s="216"/>
      <c r="J204" s="217">
        <f>ROUND(I204*H204,2)</f>
        <v>0</v>
      </c>
      <c r="K204" s="218"/>
      <c r="L204" s="43"/>
      <c r="M204" s="219" t="s">
        <v>1</v>
      </c>
      <c r="N204" s="220" t="s">
        <v>44</v>
      </c>
      <c r="O204" s="90"/>
      <c r="P204" s="221">
        <f>O204*H204</f>
        <v>0</v>
      </c>
      <c r="Q204" s="221">
        <v>0.10037</v>
      </c>
      <c r="R204" s="221">
        <f>Q204*H204</f>
        <v>0.60221999999999998</v>
      </c>
      <c r="S204" s="221">
        <v>0.10000000000000001</v>
      </c>
      <c r="T204" s="222">
        <f>S204*H204</f>
        <v>0.60000000000000009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3" t="s">
        <v>125</v>
      </c>
      <c r="AT204" s="223" t="s">
        <v>121</v>
      </c>
      <c r="AU204" s="223" t="s">
        <v>86</v>
      </c>
      <c r="AY204" s="16" t="s">
        <v>119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6" t="s">
        <v>84</v>
      </c>
      <c r="BK204" s="224">
        <f>ROUND(I204*H204,2)</f>
        <v>0</v>
      </c>
      <c r="BL204" s="16" t="s">
        <v>125</v>
      </c>
      <c r="BM204" s="223" t="s">
        <v>263</v>
      </c>
    </row>
    <row r="205" s="2" customFormat="1" ht="24.15" customHeight="1">
      <c r="A205" s="37"/>
      <c r="B205" s="38"/>
      <c r="C205" s="211" t="s">
        <v>264</v>
      </c>
      <c r="D205" s="211" t="s">
        <v>121</v>
      </c>
      <c r="E205" s="212" t="s">
        <v>265</v>
      </c>
      <c r="F205" s="213" t="s">
        <v>266</v>
      </c>
      <c r="G205" s="214" t="s">
        <v>258</v>
      </c>
      <c r="H205" s="215">
        <v>3</v>
      </c>
      <c r="I205" s="216"/>
      <c r="J205" s="217">
        <f>ROUND(I205*H205,2)</f>
        <v>0</v>
      </c>
      <c r="K205" s="218"/>
      <c r="L205" s="43"/>
      <c r="M205" s="219" t="s">
        <v>1</v>
      </c>
      <c r="N205" s="220" t="s">
        <v>44</v>
      </c>
      <c r="O205" s="90"/>
      <c r="P205" s="221">
        <f>O205*H205</f>
        <v>0</v>
      </c>
      <c r="Q205" s="221">
        <v>0.53325999999999996</v>
      </c>
      <c r="R205" s="221">
        <f>Q205*H205</f>
        <v>1.59978</v>
      </c>
      <c r="S205" s="221">
        <v>0.29999999999999999</v>
      </c>
      <c r="T205" s="222">
        <f>S205*H205</f>
        <v>0.89999999999999991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3" t="s">
        <v>125</v>
      </c>
      <c r="AT205" s="223" t="s">
        <v>121</v>
      </c>
      <c r="AU205" s="223" t="s">
        <v>86</v>
      </c>
      <c r="AY205" s="16" t="s">
        <v>119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6" t="s">
        <v>84</v>
      </c>
      <c r="BK205" s="224">
        <f>ROUND(I205*H205,2)</f>
        <v>0</v>
      </c>
      <c r="BL205" s="16" t="s">
        <v>125</v>
      </c>
      <c r="BM205" s="223" t="s">
        <v>267</v>
      </c>
    </row>
    <row r="206" s="2" customFormat="1" ht="33" customHeight="1">
      <c r="A206" s="37"/>
      <c r="B206" s="38"/>
      <c r="C206" s="248" t="s">
        <v>268</v>
      </c>
      <c r="D206" s="248" t="s">
        <v>228</v>
      </c>
      <c r="E206" s="249" t="s">
        <v>269</v>
      </c>
      <c r="F206" s="250" t="s">
        <v>270</v>
      </c>
      <c r="G206" s="251" t="s">
        <v>177</v>
      </c>
      <c r="H206" s="252">
        <v>4</v>
      </c>
      <c r="I206" s="253"/>
      <c r="J206" s="254">
        <f>ROUND(I206*H206,2)</f>
        <v>0</v>
      </c>
      <c r="K206" s="255"/>
      <c r="L206" s="256"/>
      <c r="M206" s="257" t="s">
        <v>1</v>
      </c>
      <c r="N206" s="258" t="s">
        <v>44</v>
      </c>
      <c r="O206" s="90"/>
      <c r="P206" s="221">
        <f>O206*H206</f>
        <v>0</v>
      </c>
      <c r="Q206" s="221">
        <v>2.234</v>
      </c>
      <c r="R206" s="221">
        <f>Q206*H206</f>
        <v>8.9359999999999999</v>
      </c>
      <c r="S206" s="221">
        <v>0</v>
      </c>
      <c r="T206" s="22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3" t="s">
        <v>162</v>
      </c>
      <c r="AT206" s="223" t="s">
        <v>228</v>
      </c>
      <c r="AU206" s="223" t="s">
        <v>86</v>
      </c>
      <c r="AY206" s="16" t="s">
        <v>119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6" t="s">
        <v>84</v>
      </c>
      <c r="BK206" s="224">
        <f>ROUND(I206*H206,2)</f>
        <v>0</v>
      </c>
      <c r="BL206" s="16" t="s">
        <v>125</v>
      </c>
      <c r="BM206" s="223" t="s">
        <v>271</v>
      </c>
    </row>
    <row r="207" s="12" customFormat="1" ht="22.8" customHeight="1">
      <c r="A207" s="12"/>
      <c r="B207" s="195"/>
      <c r="C207" s="196"/>
      <c r="D207" s="197" t="s">
        <v>78</v>
      </c>
      <c r="E207" s="209" t="s">
        <v>169</v>
      </c>
      <c r="F207" s="209" t="s">
        <v>272</v>
      </c>
      <c r="G207" s="196"/>
      <c r="H207" s="196"/>
      <c r="I207" s="199"/>
      <c r="J207" s="210">
        <f>BK207</f>
        <v>0</v>
      </c>
      <c r="K207" s="196"/>
      <c r="L207" s="201"/>
      <c r="M207" s="202"/>
      <c r="N207" s="203"/>
      <c r="O207" s="203"/>
      <c r="P207" s="204">
        <f>SUM(P208:P229)</f>
        <v>0</v>
      </c>
      <c r="Q207" s="203"/>
      <c r="R207" s="204">
        <f>SUM(R208:R229)</f>
        <v>102.99648999999999</v>
      </c>
      <c r="S207" s="203"/>
      <c r="T207" s="205">
        <f>SUM(T208:T229)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6" t="s">
        <v>84</v>
      </c>
      <c r="AT207" s="207" t="s">
        <v>78</v>
      </c>
      <c r="AU207" s="207" t="s">
        <v>84</v>
      </c>
      <c r="AY207" s="206" t="s">
        <v>119</v>
      </c>
      <c r="BK207" s="208">
        <f>SUM(BK208:BK229)</f>
        <v>0</v>
      </c>
    </row>
    <row r="208" s="2" customFormat="1" ht="24.15" customHeight="1">
      <c r="A208" s="37"/>
      <c r="B208" s="38"/>
      <c r="C208" s="211" t="s">
        <v>273</v>
      </c>
      <c r="D208" s="211" t="s">
        <v>121</v>
      </c>
      <c r="E208" s="212" t="s">
        <v>274</v>
      </c>
      <c r="F208" s="213" t="s">
        <v>275</v>
      </c>
      <c r="G208" s="214" t="s">
        <v>165</v>
      </c>
      <c r="H208" s="215">
        <v>244.5</v>
      </c>
      <c r="I208" s="216"/>
      <c r="J208" s="217">
        <f>ROUND(I208*H208,2)</f>
        <v>0</v>
      </c>
      <c r="K208" s="218"/>
      <c r="L208" s="43"/>
      <c r="M208" s="219" t="s">
        <v>1</v>
      </c>
      <c r="N208" s="220" t="s">
        <v>44</v>
      </c>
      <c r="O208" s="90"/>
      <c r="P208" s="221">
        <f>O208*H208</f>
        <v>0</v>
      </c>
      <c r="Q208" s="221">
        <v>0.10988000000000001</v>
      </c>
      <c r="R208" s="221">
        <f>Q208*H208</f>
        <v>26.865660000000002</v>
      </c>
      <c r="S208" s="221">
        <v>0</v>
      </c>
      <c r="T208" s="22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3" t="s">
        <v>125</v>
      </c>
      <c r="AT208" s="223" t="s">
        <v>121</v>
      </c>
      <c r="AU208" s="223" t="s">
        <v>86</v>
      </c>
      <c r="AY208" s="16" t="s">
        <v>119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6" t="s">
        <v>84</v>
      </c>
      <c r="BK208" s="224">
        <f>ROUND(I208*H208,2)</f>
        <v>0</v>
      </c>
      <c r="BL208" s="16" t="s">
        <v>125</v>
      </c>
      <c r="BM208" s="223" t="s">
        <v>276</v>
      </c>
    </row>
    <row r="209" s="13" customFormat="1">
      <c r="A209" s="13"/>
      <c r="B209" s="225"/>
      <c r="C209" s="226"/>
      <c r="D209" s="227" t="s">
        <v>127</v>
      </c>
      <c r="E209" s="228" t="s">
        <v>1</v>
      </c>
      <c r="F209" s="229" t="s">
        <v>277</v>
      </c>
      <c r="G209" s="226"/>
      <c r="H209" s="230">
        <v>244.5</v>
      </c>
      <c r="I209" s="231"/>
      <c r="J209" s="226"/>
      <c r="K209" s="226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127</v>
      </c>
      <c r="AU209" s="236" t="s">
        <v>86</v>
      </c>
      <c r="AV209" s="13" t="s">
        <v>86</v>
      </c>
      <c r="AW209" s="13" t="s">
        <v>34</v>
      </c>
      <c r="AX209" s="13" t="s">
        <v>84</v>
      </c>
      <c r="AY209" s="236" t="s">
        <v>119</v>
      </c>
    </row>
    <row r="210" s="2" customFormat="1" ht="33" customHeight="1">
      <c r="A210" s="37"/>
      <c r="B210" s="38"/>
      <c r="C210" s="211" t="s">
        <v>278</v>
      </c>
      <c r="D210" s="211" t="s">
        <v>121</v>
      </c>
      <c r="E210" s="212" t="s">
        <v>279</v>
      </c>
      <c r="F210" s="213" t="s">
        <v>280</v>
      </c>
      <c r="G210" s="214" t="s">
        <v>165</v>
      </c>
      <c r="H210" s="215">
        <v>44</v>
      </c>
      <c r="I210" s="216"/>
      <c r="J210" s="217">
        <f>ROUND(I210*H210,2)</f>
        <v>0</v>
      </c>
      <c r="K210" s="218"/>
      <c r="L210" s="43"/>
      <c r="M210" s="219" t="s">
        <v>1</v>
      </c>
      <c r="N210" s="220" t="s">
        <v>44</v>
      </c>
      <c r="O210" s="90"/>
      <c r="P210" s="221">
        <f>O210*H210</f>
        <v>0</v>
      </c>
      <c r="Q210" s="221">
        <v>0.15540000000000001</v>
      </c>
      <c r="R210" s="221">
        <f>Q210*H210</f>
        <v>6.8376000000000001</v>
      </c>
      <c r="S210" s="221">
        <v>0</v>
      </c>
      <c r="T210" s="22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3" t="s">
        <v>125</v>
      </c>
      <c r="AT210" s="223" t="s">
        <v>121</v>
      </c>
      <c r="AU210" s="223" t="s">
        <v>86</v>
      </c>
      <c r="AY210" s="16" t="s">
        <v>119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6" t="s">
        <v>84</v>
      </c>
      <c r="BK210" s="224">
        <f>ROUND(I210*H210,2)</f>
        <v>0</v>
      </c>
      <c r="BL210" s="16" t="s">
        <v>125</v>
      </c>
      <c r="BM210" s="223" t="s">
        <v>281</v>
      </c>
    </row>
    <row r="211" s="13" customFormat="1">
      <c r="A211" s="13"/>
      <c r="B211" s="225"/>
      <c r="C211" s="226"/>
      <c r="D211" s="227" t="s">
        <v>127</v>
      </c>
      <c r="E211" s="228" t="s">
        <v>1</v>
      </c>
      <c r="F211" s="229" t="s">
        <v>282</v>
      </c>
      <c r="G211" s="226"/>
      <c r="H211" s="230">
        <v>44</v>
      </c>
      <c r="I211" s="231"/>
      <c r="J211" s="226"/>
      <c r="K211" s="226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127</v>
      </c>
      <c r="AU211" s="236" t="s">
        <v>86</v>
      </c>
      <c r="AV211" s="13" t="s">
        <v>86</v>
      </c>
      <c r="AW211" s="13" t="s">
        <v>34</v>
      </c>
      <c r="AX211" s="13" t="s">
        <v>84</v>
      </c>
      <c r="AY211" s="236" t="s">
        <v>119</v>
      </c>
    </row>
    <row r="212" s="2" customFormat="1" ht="16.5" customHeight="1">
      <c r="A212" s="37"/>
      <c r="B212" s="38"/>
      <c r="C212" s="248" t="s">
        <v>283</v>
      </c>
      <c r="D212" s="248" t="s">
        <v>228</v>
      </c>
      <c r="E212" s="249" t="s">
        <v>284</v>
      </c>
      <c r="F212" s="250" t="s">
        <v>285</v>
      </c>
      <c r="G212" s="251" t="s">
        <v>165</v>
      </c>
      <c r="H212" s="252">
        <v>44.880000000000003</v>
      </c>
      <c r="I212" s="253"/>
      <c r="J212" s="254">
        <f>ROUND(I212*H212,2)</f>
        <v>0</v>
      </c>
      <c r="K212" s="255"/>
      <c r="L212" s="256"/>
      <c r="M212" s="257" t="s">
        <v>1</v>
      </c>
      <c r="N212" s="258" t="s">
        <v>44</v>
      </c>
      <c r="O212" s="90"/>
      <c r="P212" s="221">
        <f>O212*H212</f>
        <v>0</v>
      </c>
      <c r="Q212" s="221">
        <v>0.044999999999999998</v>
      </c>
      <c r="R212" s="221">
        <f>Q212*H212</f>
        <v>2.0196000000000001</v>
      </c>
      <c r="S212" s="221">
        <v>0</v>
      </c>
      <c r="T212" s="22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3" t="s">
        <v>162</v>
      </c>
      <c r="AT212" s="223" t="s">
        <v>228</v>
      </c>
      <c r="AU212" s="223" t="s">
        <v>86</v>
      </c>
      <c r="AY212" s="16" t="s">
        <v>119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6" t="s">
        <v>84</v>
      </c>
      <c r="BK212" s="224">
        <f>ROUND(I212*H212,2)</f>
        <v>0</v>
      </c>
      <c r="BL212" s="16" t="s">
        <v>125</v>
      </c>
      <c r="BM212" s="223" t="s">
        <v>286</v>
      </c>
    </row>
    <row r="213" s="13" customFormat="1">
      <c r="A213" s="13"/>
      <c r="B213" s="225"/>
      <c r="C213" s="226"/>
      <c r="D213" s="227" t="s">
        <v>127</v>
      </c>
      <c r="E213" s="226"/>
      <c r="F213" s="229" t="s">
        <v>287</v>
      </c>
      <c r="G213" s="226"/>
      <c r="H213" s="230">
        <v>44.880000000000003</v>
      </c>
      <c r="I213" s="231"/>
      <c r="J213" s="226"/>
      <c r="K213" s="226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127</v>
      </c>
      <c r="AU213" s="236" t="s">
        <v>86</v>
      </c>
      <c r="AV213" s="13" t="s">
        <v>86</v>
      </c>
      <c r="AW213" s="13" t="s">
        <v>4</v>
      </c>
      <c r="AX213" s="13" t="s">
        <v>84</v>
      </c>
      <c r="AY213" s="236" t="s">
        <v>119</v>
      </c>
    </row>
    <row r="214" s="2" customFormat="1" ht="24.15" customHeight="1">
      <c r="A214" s="37"/>
      <c r="B214" s="38"/>
      <c r="C214" s="211" t="s">
        <v>288</v>
      </c>
      <c r="D214" s="211" t="s">
        <v>121</v>
      </c>
      <c r="E214" s="212" t="s">
        <v>289</v>
      </c>
      <c r="F214" s="213" t="s">
        <v>290</v>
      </c>
      <c r="G214" s="214" t="s">
        <v>165</v>
      </c>
      <c r="H214" s="215">
        <v>244.5</v>
      </c>
      <c r="I214" s="216"/>
      <c r="J214" s="217">
        <f>ROUND(I214*H214,2)</f>
        <v>0</v>
      </c>
      <c r="K214" s="218"/>
      <c r="L214" s="43"/>
      <c r="M214" s="219" t="s">
        <v>1</v>
      </c>
      <c r="N214" s="220" t="s">
        <v>44</v>
      </c>
      <c r="O214" s="90"/>
      <c r="P214" s="221">
        <f>O214*H214</f>
        <v>0</v>
      </c>
      <c r="Q214" s="221">
        <v>0.16849</v>
      </c>
      <c r="R214" s="221">
        <f>Q214*H214</f>
        <v>41.195805</v>
      </c>
      <c r="S214" s="221">
        <v>0</v>
      </c>
      <c r="T214" s="22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3" t="s">
        <v>125</v>
      </c>
      <c r="AT214" s="223" t="s">
        <v>121</v>
      </c>
      <c r="AU214" s="223" t="s">
        <v>86</v>
      </c>
      <c r="AY214" s="16" t="s">
        <v>119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6" t="s">
        <v>84</v>
      </c>
      <c r="BK214" s="224">
        <f>ROUND(I214*H214,2)</f>
        <v>0</v>
      </c>
      <c r="BL214" s="16" t="s">
        <v>125</v>
      </c>
      <c r="BM214" s="223" t="s">
        <v>291</v>
      </c>
    </row>
    <row r="215" s="13" customFormat="1">
      <c r="A215" s="13"/>
      <c r="B215" s="225"/>
      <c r="C215" s="226"/>
      <c r="D215" s="227" t="s">
        <v>127</v>
      </c>
      <c r="E215" s="228" t="s">
        <v>1</v>
      </c>
      <c r="F215" s="229" t="s">
        <v>292</v>
      </c>
      <c r="G215" s="226"/>
      <c r="H215" s="230">
        <v>123</v>
      </c>
      <c r="I215" s="231"/>
      <c r="J215" s="226"/>
      <c r="K215" s="226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127</v>
      </c>
      <c r="AU215" s="236" t="s">
        <v>86</v>
      </c>
      <c r="AV215" s="13" t="s">
        <v>86</v>
      </c>
      <c r="AW215" s="13" t="s">
        <v>34</v>
      </c>
      <c r="AX215" s="13" t="s">
        <v>79</v>
      </c>
      <c r="AY215" s="236" t="s">
        <v>119</v>
      </c>
    </row>
    <row r="216" s="13" customFormat="1">
      <c r="A216" s="13"/>
      <c r="B216" s="225"/>
      <c r="C216" s="226"/>
      <c r="D216" s="227" t="s">
        <v>127</v>
      </c>
      <c r="E216" s="228" t="s">
        <v>1</v>
      </c>
      <c r="F216" s="229" t="s">
        <v>168</v>
      </c>
      <c r="G216" s="226"/>
      <c r="H216" s="230">
        <v>73</v>
      </c>
      <c r="I216" s="231"/>
      <c r="J216" s="226"/>
      <c r="K216" s="226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127</v>
      </c>
      <c r="AU216" s="236" t="s">
        <v>86</v>
      </c>
      <c r="AV216" s="13" t="s">
        <v>86</v>
      </c>
      <c r="AW216" s="13" t="s">
        <v>34</v>
      </c>
      <c r="AX216" s="13" t="s">
        <v>79</v>
      </c>
      <c r="AY216" s="236" t="s">
        <v>119</v>
      </c>
    </row>
    <row r="217" s="13" customFormat="1">
      <c r="A217" s="13"/>
      <c r="B217" s="225"/>
      <c r="C217" s="226"/>
      <c r="D217" s="227" t="s">
        <v>127</v>
      </c>
      <c r="E217" s="228" t="s">
        <v>1</v>
      </c>
      <c r="F217" s="229" t="s">
        <v>293</v>
      </c>
      <c r="G217" s="226"/>
      <c r="H217" s="230">
        <v>48.5</v>
      </c>
      <c r="I217" s="231"/>
      <c r="J217" s="226"/>
      <c r="K217" s="226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127</v>
      </c>
      <c r="AU217" s="236" t="s">
        <v>86</v>
      </c>
      <c r="AV217" s="13" t="s">
        <v>86</v>
      </c>
      <c r="AW217" s="13" t="s">
        <v>34</v>
      </c>
      <c r="AX217" s="13" t="s">
        <v>79</v>
      </c>
      <c r="AY217" s="236" t="s">
        <v>119</v>
      </c>
    </row>
    <row r="218" s="14" customFormat="1">
      <c r="A218" s="14"/>
      <c r="B218" s="237"/>
      <c r="C218" s="238"/>
      <c r="D218" s="227" t="s">
        <v>127</v>
      </c>
      <c r="E218" s="239" t="s">
        <v>1</v>
      </c>
      <c r="F218" s="240" t="s">
        <v>130</v>
      </c>
      <c r="G218" s="238"/>
      <c r="H218" s="241">
        <v>244.5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127</v>
      </c>
      <c r="AU218" s="247" t="s">
        <v>86</v>
      </c>
      <c r="AV218" s="14" t="s">
        <v>125</v>
      </c>
      <c r="AW218" s="14" t="s">
        <v>34</v>
      </c>
      <c r="AX218" s="14" t="s">
        <v>84</v>
      </c>
      <c r="AY218" s="247" t="s">
        <v>119</v>
      </c>
    </row>
    <row r="219" s="2" customFormat="1" ht="24.15" customHeight="1">
      <c r="A219" s="37"/>
      <c r="B219" s="38"/>
      <c r="C219" s="248" t="s">
        <v>294</v>
      </c>
      <c r="D219" s="248" t="s">
        <v>228</v>
      </c>
      <c r="E219" s="249" t="s">
        <v>295</v>
      </c>
      <c r="F219" s="250" t="s">
        <v>296</v>
      </c>
      <c r="G219" s="251" t="s">
        <v>165</v>
      </c>
      <c r="H219" s="252">
        <v>58.299999999999997</v>
      </c>
      <c r="I219" s="253"/>
      <c r="J219" s="254">
        <f>ROUND(I219*H219,2)</f>
        <v>0</v>
      </c>
      <c r="K219" s="255"/>
      <c r="L219" s="256"/>
      <c r="M219" s="257" t="s">
        <v>1</v>
      </c>
      <c r="N219" s="258" t="s">
        <v>44</v>
      </c>
      <c r="O219" s="90"/>
      <c r="P219" s="221">
        <f>O219*H219</f>
        <v>0</v>
      </c>
      <c r="Q219" s="221">
        <v>0.14999999999999999</v>
      </c>
      <c r="R219" s="221">
        <f>Q219*H219</f>
        <v>8.7449999999999992</v>
      </c>
      <c r="S219" s="221">
        <v>0</v>
      </c>
      <c r="T219" s="22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3" t="s">
        <v>162</v>
      </c>
      <c r="AT219" s="223" t="s">
        <v>228</v>
      </c>
      <c r="AU219" s="223" t="s">
        <v>86</v>
      </c>
      <c r="AY219" s="16" t="s">
        <v>119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6" t="s">
        <v>84</v>
      </c>
      <c r="BK219" s="224">
        <f>ROUND(I219*H219,2)</f>
        <v>0</v>
      </c>
      <c r="BL219" s="16" t="s">
        <v>125</v>
      </c>
      <c r="BM219" s="223" t="s">
        <v>297</v>
      </c>
    </row>
    <row r="220" s="13" customFormat="1">
      <c r="A220" s="13"/>
      <c r="B220" s="225"/>
      <c r="C220" s="226"/>
      <c r="D220" s="227" t="s">
        <v>127</v>
      </c>
      <c r="E220" s="228" t="s">
        <v>1</v>
      </c>
      <c r="F220" s="229" t="s">
        <v>298</v>
      </c>
      <c r="G220" s="226"/>
      <c r="H220" s="230">
        <v>9.8000000000000007</v>
      </c>
      <c r="I220" s="231"/>
      <c r="J220" s="226"/>
      <c r="K220" s="226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127</v>
      </c>
      <c r="AU220" s="236" t="s">
        <v>86</v>
      </c>
      <c r="AV220" s="13" t="s">
        <v>86</v>
      </c>
      <c r="AW220" s="13" t="s">
        <v>34</v>
      </c>
      <c r="AX220" s="13" t="s">
        <v>79</v>
      </c>
      <c r="AY220" s="236" t="s">
        <v>119</v>
      </c>
    </row>
    <row r="221" s="13" customFormat="1">
      <c r="A221" s="13"/>
      <c r="B221" s="225"/>
      <c r="C221" s="226"/>
      <c r="D221" s="227" t="s">
        <v>127</v>
      </c>
      <c r="E221" s="228" t="s">
        <v>1</v>
      </c>
      <c r="F221" s="229" t="s">
        <v>299</v>
      </c>
      <c r="G221" s="226"/>
      <c r="H221" s="230">
        <v>48.5</v>
      </c>
      <c r="I221" s="231"/>
      <c r="J221" s="226"/>
      <c r="K221" s="226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127</v>
      </c>
      <c r="AU221" s="236" t="s">
        <v>86</v>
      </c>
      <c r="AV221" s="13" t="s">
        <v>86</v>
      </c>
      <c r="AW221" s="13" t="s">
        <v>34</v>
      </c>
      <c r="AX221" s="13" t="s">
        <v>79</v>
      </c>
      <c r="AY221" s="236" t="s">
        <v>119</v>
      </c>
    </row>
    <row r="222" s="14" customFormat="1">
      <c r="A222" s="14"/>
      <c r="B222" s="237"/>
      <c r="C222" s="238"/>
      <c r="D222" s="227" t="s">
        <v>127</v>
      </c>
      <c r="E222" s="239" t="s">
        <v>1</v>
      </c>
      <c r="F222" s="240" t="s">
        <v>130</v>
      </c>
      <c r="G222" s="238"/>
      <c r="H222" s="241">
        <v>58.299999999999997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127</v>
      </c>
      <c r="AU222" s="247" t="s">
        <v>86</v>
      </c>
      <c r="AV222" s="14" t="s">
        <v>125</v>
      </c>
      <c r="AW222" s="14" t="s">
        <v>34</v>
      </c>
      <c r="AX222" s="14" t="s">
        <v>84</v>
      </c>
      <c r="AY222" s="247" t="s">
        <v>119</v>
      </c>
    </row>
    <row r="223" s="2" customFormat="1" ht="16.5" customHeight="1">
      <c r="A223" s="37"/>
      <c r="B223" s="38"/>
      <c r="C223" s="248" t="s">
        <v>300</v>
      </c>
      <c r="D223" s="248" t="s">
        <v>228</v>
      </c>
      <c r="E223" s="249" t="s">
        <v>301</v>
      </c>
      <c r="F223" s="250" t="s">
        <v>302</v>
      </c>
      <c r="G223" s="251" t="s">
        <v>124</v>
      </c>
      <c r="H223" s="252">
        <v>41.564999999999998</v>
      </c>
      <c r="I223" s="253"/>
      <c r="J223" s="254">
        <f>ROUND(I223*H223,2)</f>
        <v>0</v>
      </c>
      <c r="K223" s="255"/>
      <c r="L223" s="256"/>
      <c r="M223" s="257" t="s">
        <v>1</v>
      </c>
      <c r="N223" s="258" t="s">
        <v>44</v>
      </c>
      <c r="O223" s="90"/>
      <c r="P223" s="221">
        <f>O223*H223</f>
        <v>0</v>
      </c>
      <c r="Q223" s="221">
        <v>0.41699999999999998</v>
      </c>
      <c r="R223" s="221">
        <f>Q223*H223</f>
        <v>17.332604999999997</v>
      </c>
      <c r="S223" s="221">
        <v>0</v>
      </c>
      <c r="T223" s="22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3" t="s">
        <v>162</v>
      </c>
      <c r="AT223" s="223" t="s">
        <v>228</v>
      </c>
      <c r="AU223" s="223" t="s">
        <v>86</v>
      </c>
      <c r="AY223" s="16" t="s">
        <v>119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6" t="s">
        <v>84</v>
      </c>
      <c r="BK223" s="224">
        <f>ROUND(I223*H223,2)</f>
        <v>0</v>
      </c>
      <c r="BL223" s="16" t="s">
        <v>125</v>
      </c>
      <c r="BM223" s="223" t="s">
        <v>303</v>
      </c>
    </row>
    <row r="224" s="13" customFormat="1">
      <c r="A224" s="13"/>
      <c r="B224" s="225"/>
      <c r="C224" s="226"/>
      <c r="D224" s="227" t="s">
        <v>127</v>
      </c>
      <c r="E224" s="228" t="s">
        <v>1</v>
      </c>
      <c r="F224" s="229" t="s">
        <v>304</v>
      </c>
      <c r="G224" s="226"/>
      <c r="H224" s="230">
        <v>41.564999999999998</v>
      </c>
      <c r="I224" s="231"/>
      <c r="J224" s="226"/>
      <c r="K224" s="226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127</v>
      </c>
      <c r="AU224" s="236" t="s">
        <v>86</v>
      </c>
      <c r="AV224" s="13" t="s">
        <v>86</v>
      </c>
      <c r="AW224" s="13" t="s">
        <v>34</v>
      </c>
      <c r="AX224" s="13" t="s">
        <v>84</v>
      </c>
      <c r="AY224" s="236" t="s">
        <v>119</v>
      </c>
    </row>
    <row r="225" s="2" customFormat="1" ht="24.15" customHeight="1">
      <c r="A225" s="37"/>
      <c r="B225" s="38"/>
      <c r="C225" s="211" t="s">
        <v>305</v>
      </c>
      <c r="D225" s="211" t="s">
        <v>121</v>
      </c>
      <c r="E225" s="212" t="s">
        <v>306</v>
      </c>
      <c r="F225" s="213" t="s">
        <v>307</v>
      </c>
      <c r="G225" s="214" t="s">
        <v>165</v>
      </c>
      <c r="H225" s="215">
        <v>16</v>
      </c>
      <c r="I225" s="216"/>
      <c r="J225" s="217">
        <f>ROUND(I225*H225,2)</f>
        <v>0</v>
      </c>
      <c r="K225" s="218"/>
      <c r="L225" s="43"/>
      <c r="M225" s="219" t="s">
        <v>1</v>
      </c>
      <c r="N225" s="220" t="s">
        <v>44</v>
      </c>
      <c r="O225" s="90"/>
      <c r="P225" s="221">
        <f>O225*H225</f>
        <v>0</v>
      </c>
      <c r="Q225" s="221">
        <v>0</v>
      </c>
      <c r="R225" s="221">
        <f>Q225*H225</f>
        <v>0</v>
      </c>
      <c r="S225" s="221">
        <v>0</v>
      </c>
      <c r="T225" s="22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3" t="s">
        <v>125</v>
      </c>
      <c r="AT225" s="223" t="s">
        <v>121</v>
      </c>
      <c r="AU225" s="223" t="s">
        <v>86</v>
      </c>
      <c r="AY225" s="16" t="s">
        <v>119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6" t="s">
        <v>84</v>
      </c>
      <c r="BK225" s="224">
        <f>ROUND(I225*H225,2)</f>
        <v>0</v>
      </c>
      <c r="BL225" s="16" t="s">
        <v>125</v>
      </c>
      <c r="BM225" s="223" t="s">
        <v>308</v>
      </c>
    </row>
    <row r="226" s="13" customFormat="1">
      <c r="A226" s="13"/>
      <c r="B226" s="225"/>
      <c r="C226" s="226"/>
      <c r="D226" s="227" t="s">
        <v>127</v>
      </c>
      <c r="E226" s="228" t="s">
        <v>1</v>
      </c>
      <c r="F226" s="229" t="s">
        <v>309</v>
      </c>
      <c r="G226" s="226"/>
      <c r="H226" s="230">
        <v>16</v>
      </c>
      <c r="I226" s="231"/>
      <c r="J226" s="226"/>
      <c r="K226" s="226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127</v>
      </c>
      <c r="AU226" s="236" t="s">
        <v>86</v>
      </c>
      <c r="AV226" s="13" t="s">
        <v>86</v>
      </c>
      <c r="AW226" s="13" t="s">
        <v>34</v>
      </c>
      <c r="AX226" s="13" t="s">
        <v>84</v>
      </c>
      <c r="AY226" s="236" t="s">
        <v>119</v>
      </c>
    </row>
    <row r="227" s="2" customFormat="1" ht="24.15" customHeight="1">
      <c r="A227" s="37"/>
      <c r="B227" s="38"/>
      <c r="C227" s="211" t="s">
        <v>310</v>
      </c>
      <c r="D227" s="211" t="s">
        <v>121</v>
      </c>
      <c r="E227" s="212" t="s">
        <v>311</v>
      </c>
      <c r="F227" s="213" t="s">
        <v>312</v>
      </c>
      <c r="G227" s="214" t="s">
        <v>165</v>
      </c>
      <c r="H227" s="215">
        <v>22</v>
      </c>
      <c r="I227" s="216"/>
      <c r="J227" s="217">
        <f>ROUND(I227*H227,2)</f>
        <v>0</v>
      </c>
      <c r="K227" s="218"/>
      <c r="L227" s="43"/>
      <c r="M227" s="219" t="s">
        <v>1</v>
      </c>
      <c r="N227" s="220" t="s">
        <v>44</v>
      </c>
      <c r="O227" s="90"/>
      <c r="P227" s="221">
        <f>O227*H227</f>
        <v>0</v>
      </c>
      <c r="Q227" s="221">
        <v>1.0000000000000001E-05</v>
      </c>
      <c r="R227" s="221">
        <f>Q227*H227</f>
        <v>0.00022000000000000001</v>
      </c>
      <c r="S227" s="221">
        <v>0</v>
      </c>
      <c r="T227" s="22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3" t="s">
        <v>125</v>
      </c>
      <c r="AT227" s="223" t="s">
        <v>121</v>
      </c>
      <c r="AU227" s="223" t="s">
        <v>86</v>
      </c>
      <c r="AY227" s="16" t="s">
        <v>119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6" t="s">
        <v>84</v>
      </c>
      <c r="BK227" s="224">
        <f>ROUND(I227*H227,2)</f>
        <v>0</v>
      </c>
      <c r="BL227" s="16" t="s">
        <v>125</v>
      </c>
      <c r="BM227" s="223" t="s">
        <v>313</v>
      </c>
    </row>
    <row r="228" s="2" customFormat="1" ht="24.15" customHeight="1">
      <c r="A228" s="37"/>
      <c r="B228" s="38"/>
      <c r="C228" s="211" t="s">
        <v>314</v>
      </c>
      <c r="D228" s="211" t="s">
        <v>121</v>
      </c>
      <c r="E228" s="212" t="s">
        <v>315</v>
      </c>
      <c r="F228" s="213" t="s">
        <v>316</v>
      </c>
      <c r="G228" s="214" t="s">
        <v>165</v>
      </c>
      <c r="H228" s="215">
        <v>196</v>
      </c>
      <c r="I228" s="216"/>
      <c r="J228" s="217">
        <f>ROUND(I228*H228,2)</f>
        <v>0</v>
      </c>
      <c r="K228" s="218"/>
      <c r="L228" s="43"/>
      <c r="M228" s="219" t="s">
        <v>1</v>
      </c>
      <c r="N228" s="220" t="s">
        <v>44</v>
      </c>
      <c r="O228" s="90"/>
      <c r="P228" s="221">
        <f>O228*H228</f>
        <v>0</v>
      </c>
      <c r="Q228" s="221">
        <v>0</v>
      </c>
      <c r="R228" s="221">
        <f>Q228*H228</f>
        <v>0</v>
      </c>
      <c r="S228" s="221">
        <v>0</v>
      </c>
      <c r="T228" s="22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3" t="s">
        <v>125</v>
      </c>
      <c r="AT228" s="223" t="s">
        <v>121</v>
      </c>
      <c r="AU228" s="223" t="s">
        <v>86</v>
      </c>
      <c r="AY228" s="16" t="s">
        <v>119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6" t="s">
        <v>84</v>
      </c>
      <c r="BK228" s="224">
        <f>ROUND(I228*H228,2)</f>
        <v>0</v>
      </c>
      <c r="BL228" s="16" t="s">
        <v>125</v>
      </c>
      <c r="BM228" s="223" t="s">
        <v>317</v>
      </c>
    </row>
    <row r="229" s="13" customFormat="1">
      <c r="A229" s="13"/>
      <c r="B229" s="225"/>
      <c r="C229" s="226"/>
      <c r="D229" s="227" t="s">
        <v>127</v>
      </c>
      <c r="E229" s="228" t="s">
        <v>1</v>
      </c>
      <c r="F229" s="229" t="s">
        <v>318</v>
      </c>
      <c r="G229" s="226"/>
      <c r="H229" s="230">
        <v>196</v>
      </c>
      <c r="I229" s="231"/>
      <c r="J229" s="226"/>
      <c r="K229" s="226"/>
      <c r="L229" s="232"/>
      <c r="M229" s="233"/>
      <c r="N229" s="234"/>
      <c r="O229" s="234"/>
      <c r="P229" s="234"/>
      <c r="Q229" s="234"/>
      <c r="R229" s="234"/>
      <c r="S229" s="234"/>
      <c r="T229" s="23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6" t="s">
        <v>127</v>
      </c>
      <c r="AU229" s="236" t="s">
        <v>86</v>
      </c>
      <c r="AV229" s="13" t="s">
        <v>86</v>
      </c>
      <c r="AW229" s="13" t="s">
        <v>34</v>
      </c>
      <c r="AX229" s="13" t="s">
        <v>84</v>
      </c>
      <c r="AY229" s="236" t="s">
        <v>119</v>
      </c>
    </row>
    <row r="230" s="12" customFormat="1" ht="22.8" customHeight="1">
      <c r="A230" s="12"/>
      <c r="B230" s="195"/>
      <c r="C230" s="196"/>
      <c r="D230" s="197" t="s">
        <v>78</v>
      </c>
      <c r="E230" s="209" t="s">
        <v>319</v>
      </c>
      <c r="F230" s="209" t="s">
        <v>320</v>
      </c>
      <c r="G230" s="196"/>
      <c r="H230" s="196"/>
      <c r="I230" s="199"/>
      <c r="J230" s="210">
        <f>BK230</f>
        <v>0</v>
      </c>
      <c r="K230" s="196"/>
      <c r="L230" s="201"/>
      <c r="M230" s="202"/>
      <c r="N230" s="203"/>
      <c r="O230" s="203"/>
      <c r="P230" s="204">
        <f>SUM(P231:P252)</f>
        <v>0</v>
      </c>
      <c r="Q230" s="203"/>
      <c r="R230" s="204">
        <f>SUM(R231:R252)</f>
        <v>0</v>
      </c>
      <c r="S230" s="203"/>
      <c r="T230" s="205">
        <f>SUM(T231:T252)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6" t="s">
        <v>84</v>
      </c>
      <c r="AT230" s="207" t="s">
        <v>78</v>
      </c>
      <c r="AU230" s="207" t="s">
        <v>84</v>
      </c>
      <c r="AY230" s="206" t="s">
        <v>119</v>
      </c>
      <c r="BK230" s="208">
        <f>SUM(BK231:BK252)</f>
        <v>0</v>
      </c>
    </row>
    <row r="231" s="2" customFormat="1" ht="21.75" customHeight="1">
      <c r="A231" s="37"/>
      <c r="B231" s="38"/>
      <c r="C231" s="211" t="s">
        <v>321</v>
      </c>
      <c r="D231" s="211" t="s">
        <v>121</v>
      </c>
      <c r="E231" s="212" t="s">
        <v>322</v>
      </c>
      <c r="F231" s="213" t="s">
        <v>323</v>
      </c>
      <c r="G231" s="214" t="s">
        <v>324</v>
      </c>
      <c r="H231" s="215">
        <v>898.73000000000002</v>
      </c>
      <c r="I231" s="216"/>
      <c r="J231" s="217">
        <f>ROUND(I231*H231,2)</f>
        <v>0</v>
      </c>
      <c r="K231" s="218"/>
      <c r="L231" s="43"/>
      <c r="M231" s="219" t="s">
        <v>1</v>
      </c>
      <c r="N231" s="220" t="s">
        <v>44</v>
      </c>
      <c r="O231" s="90"/>
      <c r="P231" s="221">
        <f>O231*H231</f>
        <v>0</v>
      </c>
      <c r="Q231" s="221">
        <v>0</v>
      </c>
      <c r="R231" s="221">
        <f>Q231*H231</f>
        <v>0</v>
      </c>
      <c r="S231" s="221">
        <v>0</v>
      </c>
      <c r="T231" s="222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3" t="s">
        <v>125</v>
      </c>
      <c r="AT231" s="223" t="s">
        <v>121</v>
      </c>
      <c r="AU231" s="223" t="s">
        <v>86</v>
      </c>
      <c r="AY231" s="16" t="s">
        <v>119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6" t="s">
        <v>84</v>
      </c>
      <c r="BK231" s="224">
        <f>ROUND(I231*H231,2)</f>
        <v>0</v>
      </c>
      <c r="BL231" s="16" t="s">
        <v>125</v>
      </c>
      <c r="BM231" s="223" t="s">
        <v>325</v>
      </c>
    </row>
    <row r="232" s="13" customFormat="1">
      <c r="A232" s="13"/>
      <c r="B232" s="225"/>
      <c r="C232" s="226"/>
      <c r="D232" s="227" t="s">
        <v>127</v>
      </c>
      <c r="E232" s="228" t="s">
        <v>1</v>
      </c>
      <c r="F232" s="229" t="s">
        <v>326</v>
      </c>
      <c r="G232" s="226"/>
      <c r="H232" s="230">
        <v>751.36199999999997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127</v>
      </c>
      <c r="AU232" s="236" t="s">
        <v>86</v>
      </c>
      <c r="AV232" s="13" t="s">
        <v>86</v>
      </c>
      <c r="AW232" s="13" t="s">
        <v>34</v>
      </c>
      <c r="AX232" s="13" t="s">
        <v>79</v>
      </c>
      <c r="AY232" s="236" t="s">
        <v>119</v>
      </c>
    </row>
    <row r="233" s="13" customFormat="1">
      <c r="A233" s="13"/>
      <c r="B233" s="225"/>
      <c r="C233" s="226"/>
      <c r="D233" s="227" t="s">
        <v>127</v>
      </c>
      <c r="E233" s="228" t="s">
        <v>1</v>
      </c>
      <c r="F233" s="229" t="s">
        <v>327</v>
      </c>
      <c r="G233" s="226"/>
      <c r="H233" s="230">
        <v>147.368</v>
      </c>
      <c r="I233" s="231"/>
      <c r="J233" s="226"/>
      <c r="K233" s="226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127</v>
      </c>
      <c r="AU233" s="236" t="s">
        <v>86</v>
      </c>
      <c r="AV233" s="13" t="s">
        <v>86</v>
      </c>
      <c r="AW233" s="13" t="s">
        <v>34</v>
      </c>
      <c r="AX233" s="13" t="s">
        <v>79</v>
      </c>
      <c r="AY233" s="236" t="s">
        <v>119</v>
      </c>
    </row>
    <row r="234" s="14" customFormat="1">
      <c r="A234" s="14"/>
      <c r="B234" s="237"/>
      <c r="C234" s="238"/>
      <c r="D234" s="227" t="s">
        <v>127</v>
      </c>
      <c r="E234" s="239" t="s">
        <v>1</v>
      </c>
      <c r="F234" s="240" t="s">
        <v>130</v>
      </c>
      <c r="G234" s="238"/>
      <c r="H234" s="241">
        <v>898.73000000000002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127</v>
      </c>
      <c r="AU234" s="247" t="s">
        <v>86</v>
      </c>
      <c r="AV234" s="14" t="s">
        <v>125</v>
      </c>
      <c r="AW234" s="14" t="s">
        <v>34</v>
      </c>
      <c r="AX234" s="14" t="s">
        <v>84</v>
      </c>
      <c r="AY234" s="247" t="s">
        <v>119</v>
      </c>
    </row>
    <row r="235" s="2" customFormat="1" ht="24.15" customHeight="1">
      <c r="A235" s="37"/>
      <c r="B235" s="38"/>
      <c r="C235" s="211" t="s">
        <v>328</v>
      </c>
      <c r="D235" s="211" t="s">
        <v>121</v>
      </c>
      <c r="E235" s="212" t="s">
        <v>329</v>
      </c>
      <c r="F235" s="213" t="s">
        <v>330</v>
      </c>
      <c r="G235" s="214" t="s">
        <v>324</v>
      </c>
      <c r="H235" s="215">
        <v>5392.3800000000001</v>
      </c>
      <c r="I235" s="216"/>
      <c r="J235" s="217">
        <f>ROUND(I235*H235,2)</f>
        <v>0</v>
      </c>
      <c r="K235" s="218"/>
      <c r="L235" s="43"/>
      <c r="M235" s="219" t="s">
        <v>1</v>
      </c>
      <c r="N235" s="220" t="s">
        <v>44</v>
      </c>
      <c r="O235" s="90"/>
      <c r="P235" s="221">
        <f>O235*H235</f>
        <v>0</v>
      </c>
      <c r="Q235" s="221">
        <v>0</v>
      </c>
      <c r="R235" s="221">
        <f>Q235*H235</f>
        <v>0</v>
      </c>
      <c r="S235" s="221">
        <v>0</v>
      </c>
      <c r="T235" s="222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3" t="s">
        <v>125</v>
      </c>
      <c r="AT235" s="223" t="s">
        <v>121</v>
      </c>
      <c r="AU235" s="223" t="s">
        <v>86</v>
      </c>
      <c r="AY235" s="16" t="s">
        <v>119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6" t="s">
        <v>84</v>
      </c>
      <c r="BK235" s="224">
        <f>ROUND(I235*H235,2)</f>
        <v>0</v>
      </c>
      <c r="BL235" s="16" t="s">
        <v>125</v>
      </c>
      <c r="BM235" s="223" t="s">
        <v>331</v>
      </c>
    </row>
    <row r="236" s="13" customFormat="1">
      <c r="A236" s="13"/>
      <c r="B236" s="225"/>
      <c r="C236" s="226"/>
      <c r="D236" s="227" t="s">
        <v>127</v>
      </c>
      <c r="E236" s="228" t="s">
        <v>1</v>
      </c>
      <c r="F236" s="229" t="s">
        <v>332</v>
      </c>
      <c r="G236" s="226"/>
      <c r="H236" s="230">
        <v>5392.3800000000001</v>
      </c>
      <c r="I236" s="231"/>
      <c r="J236" s="226"/>
      <c r="K236" s="226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127</v>
      </c>
      <c r="AU236" s="236" t="s">
        <v>86</v>
      </c>
      <c r="AV236" s="13" t="s">
        <v>86</v>
      </c>
      <c r="AW236" s="13" t="s">
        <v>34</v>
      </c>
      <c r="AX236" s="13" t="s">
        <v>84</v>
      </c>
      <c r="AY236" s="236" t="s">
        <v>119</v>
      </c>
    </row>
    <row r="237" s="2" customFormat="1" ht="21.75" customHeight="1">
      <c r="A237" s="37"/>
      <c r="B237" s="38"/>
      <c r="C237" s="211" t="s">
        <v>333</v>
      </c>
      <c r="D237" s="211" t="s">
        <v>121</v>
      </c>
      <c r="E237" s="212" t="s">
        <v>334</v>
      </c>
      <c r="F237" s="213" t="s">
        <v>335</v>
      </c>
      <c r="G237" s="214" t="s">
        <v>324</v>
      </c>
      <c r="H237" s="215">
        <v>195.34200000000001</v>
      </c>
      <c r="I237" s="216"/>
      <c r="J237" s="217">
        <f>ROUND(I237*H237,2)</f>
        <v>0</v>
      </c>
      <c r="K237" s="218"/>
      <c r="L237" s="43"/>
      <c r="M237" s="219" t="s">
        <v>1</v>
      </c>
      <c r="N237" s="220" t="s">
        <v>44</v>
      </c>
      <c r="O237" s="90"/>
      <c r="P237" s="221">
        <f>O237*H237</f>
        <v>0</v>
      </c>
      <c r="Q237" s="221">
        <v>0</v>
      </c>
      <c r="R237" s="221">
        <f>Q237*H237</f>
        <v>0</v>
      </c>
      <c r="S237" s="221">
        <v>0</v>
      </c>
      <c r="T237" s="22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3" t="s">
        <v>125</v>
      </c>
      <c r="AT237" s="223" t="s">
        <v>121</v>
      </c>
      <c r="AU237" s="223" t="s">
        <v>86</v>
      </c>
      <c r="AY237" s="16" t="s">
        <v>119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6" t="s">
        <v>84</v>
      </c>
      <c r="BK237" s="224">
        <f>ROUND(I237*H237,2)</f>
        <v>0</v>
      </c>
      <c r="BL237" s="16" t="s">
        <v>125</v>
      </c>
      <c r="BM237" s="223" t="s">
        <v>336</v>
      </c>
    </row>
    <row r="238" s="13" customFormat="1">
      <c r="A238" s="13"/>
      <c r="B238" s="225"/>
      <c r="C238" s="226"/>
      <c r="D238" s="227" t="s">
        <v>127</v>
      </c>
      <c r="E238" s="228" t="s">
        <v>1</v>
      </c>
      <c r="F238" s="229" t="s">
        <v>337</v>
      </c>
      <c r="G238" s="226"/>
      <c r="H238" s="230">
        <v>95.846000000000004</v>
      </c>
      <c r="I238" s="231"/>
      <c r="J238" s="226"/>
      <c r="K238" s="226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127</v>
      </c>
      <c r="AU238" s="236" t="s">
        <v>86</v>
      </c>
      <c r="AV238" s="13" t="s">
        <v>86</v>
      </c>
      <c r="AW238" s="13" t="s">
        <v>34</v>
      </c>
      <c r="AX238" s="13" t="s">
        <v>79</v>
      </c>
      <c r="AY238" s="236" t="s">
        <v>119</v>
      </c>
    </row>
    <row r="239" s="13" customFormat="1">
      <c r="A239" s="13"/>
      <c r="B239" s="225"/>
      <c r="C239" s="226"/>
      <c r="D239" s="227" t="s">
        <v>127</v>
      </c>
      <c r="E239" s="228" t="s">
        <v>1</v>
      </c>
      <c r="F239" s="229" t="s">
        <v>338</v>
      </c>
      <c r="G239" s="226"/>
      <c r="H239" s="230">
        <v>99.495999999999995</v>
      </c>
      <c r="I239" s="231"/>
      <c r="J239" s="226"/>
      <c r="K239" s="226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127</v>
      </c>
      <c r="AU239" s="236" t="s">
        <v>86</v>
      </c>
      <c r="AV239" s="13" t="s">
        <v>86</v>
      </c>
      <c r="AW239" s="13" t="s">
        <v>34</v>
      </c>
      <c r="AX239" s="13" t="s">
        <v>79</v>
      </c>
      <c r="AY239" s="236" t="s">
        <v>119</v>
      </c>
    </row>
    <row r="240" s="14" customFormat="1">
      <c r="A240" s="14"/>
      <c r="B240" s="237"/>
      <c r="C240" s="238"/>
      <c r="D240" s="227" t="s">
        <v>127</v>
      </c>
      <c r="E240" s="239" t="s">
        <v>1</v>
      </c>
      <c r="F240" s="240" t="s">
        <v>130</v>
      </c>
      <c r="G240" s="238"/>
      <c r="H240" s="241">
        <v>195.34199999999999</v>
      </c>
      <c r="I240" s="242"/>
      <c r="J240" s="238"/>
      <c r="K240" s="238"/>
      <c r="L240" s="243"/>
      <c r="M240" s="244"/>
      <c r="N240" s="245"/>
      <c r="O240" s="245"/>
      <c r="P240" s="245"/>
      <c r="Q240" s="245"/>
      <c r="R240" s="245"/>
      <c r="S240" s="245"/>
      <c r="T240" s="24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7" t="s">
        <v>127</v>
      </c>
      <c r="AU240" s="247" t="s">
        <v>86</v>
      </c>
      <c r="AV240" s="14" t="s">
        <v>125</v>
      </c>
      <c r="AW240" s="14" t="s">
        <v>34</v>
      </c>
      <c r="AX240" s="14" t="s">
        <v>84</v>
      </c>
      <c r="AY240" s="247" t="s">
        <v>119</v>
      </c>
    </row>
    <row r="241" s="2" customFormat="1" ht="24.15" customHeight="1">
      <c r="A241" s="37"/>
      <c r="B241" s="38"/>
      <c r="C241" s="211" t="s">
        <v>339</v>
      </c>
      <c r="D241" s="211" t="s">
        <v>121</v>
      </c>
      <c r="E241" s="212" t="s">
        <v>340</v>
      </c>
      <c r="F241" s="213" t="s">
        <v>341</v>
      </c>
      <c r="G241" s="214" t="s">
        <v>324</v>
      </c>
      <c r="H241" s="215">
        <v>873.56399999999996</v>
      </c>
      <c r="I241" s="216"/>
      <c r="J241" s="217">
        <f>ROUND(I241*H241,2)</f>
        <v>0</v>
      </c>
      <c r="K241" s="218"/>
      <c r="L241" s="43"/>
      <c r="M241" s="219" t="s">
        <v>1</v>
      </c>
      <c r="N241" s="220" t="s">
        <v>44</v>
      </c>
      <c r="O241" s="90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3" t="s">
        <v>125</v>
      </c>
      <c r="AT241" s="223" t="s">
        <v>121</v>
      </c>
      <c r="AU241" s="223" t="s">
        <v>86</v>
      </c>
      <c r="AY241" s="16" t="s">
        <v>119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6" t="s">
        <v>84</v>
      </c>
      <c r="BK241" s="224">
        <f>ROUND(I241*H241,2)</f>
        <v>0</v>
      </c>
      <c r="BL241" s="16" t="s">
        <v>125</v>
      </c>
      <c r="BM241" s="223" t="s">
        <v>342</v>
      </c>
    </row>
    <row r="242" s="13" customFormat="1">
      <c r="A242" s="13"/>
      <c r="B242" s="225"/>
      <c r="C242" s="226"/>
      <c r="D242" s="227" t="s">
        <v>127</v>
      </c>
      <c r="E242" s="228" t="s">
        <v>1</v>
      </c>
      <c r="F242" s="229" t="s">
        <v>343</v>
      </c>
      <c r="G242" s="226"/>
      <c r="H242" s="230">
        <v>575.07600000000002</v>
      </c>
      <c r="I242" s="231"/>
      <c r="J242" s="226"/>
      <c r="K242" s="226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127</v>
      </c>
      <c r="AU242" s="236" t="s">
        <v>86</v>
      </c>
      <c r="AV242" s="13" t="s">
        <v>86</v>
      </c>
      <c r="AW242" s="13" t="s">
        <v>34</v>
      </c>
      <c r="AX242" s="13" t="s">
        <v>79</v>
      </c>
      <c r="AY242" s="236" t="s">
        <v>119</v>
      </c>
    </row>
    <row r="243" s="13" customFormat="1">
      <c r="A243" s="13"/>
      <c r="B243" s="225"/>
      <c r="C243" s="226"/>
      <c r="D243" s="227" t="s">
        <v>127</v>
      </c>
      <c r="E243" s="228" t="s">
        <v>1</v>
      </c>
      <c r="F243" s="229" t="s">
        <v>344</v>
      </c>
      <c r="G243" s="226"/>
      <c r="H243" s="230">
        <v>298.488</v>
      </c>
      <c r="I243" s="231"/>
      <c r="J243" s="226"/>
      <c r="K243" s="226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127</v>
      </c>
      <c r="AU243" s="236" t="s">
        <v>86</v>
      </c>
      <c r="AV243" s="13" t="s">
        <v>86</v>
      </c>
      <c r="AW243" s="13" t="s">
        <v>34</v>
      </c>
      <c r="AX243" s="13" t="s">
        <v>79</v>
      </c>
      <c r="AY243" s="236" t="s">
        <v>119</v>
      </c>
    </row>
    <row r="244" s="14" customFormat="1">
      <c r="A244" s="14"/>
      <c r="B244" s="237"/>
      <c r="C244" s="238"/>
      <c r="D244" s="227" t="s">
        <v>127</v>
      </c>
      <c r="E244" s="239" t="s">
        <v>1</v>
      </c>
      <c r="F244" s="240" t="s">
        <v>130</v>
      </c>
      <c r="G244" s="238"/>
      <c r="H244" s="241">
        <v>873.56400000000008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7" t="s">
        <v>127</v>
      </c>
      <c r="AU244" s="247" t="s">
        <v>86</v>
      </c>
      <c r="AV244" s="14" t="s">
        <v>125</v>
      </c>
      <c r="AW244" s="14" t="s">
        <v>34</v>
      </c>
      <c r="AX244" s="14" t="s">
        <v>84</v>
      </c>
      <c r="AY244" s="247" t="s">
        <v>119</v>
      </c>
    </row>
    <row r="245" s="2" customFormat="1" ht="37.8" customHeight="1">
      <c r="A245" s="37"/>
      <c r="B245" s="38"/>
      <c r="C245" s="211" t="s">
        <v>345</v>
      </c>
      <c r="D245" s="211" t="s">
        <v>121</v>
      </c>
      <c r="E245" s="212" t="s">
        <v>346</v>
      </c>
      <c r="F245" s="213" t="s">
        <v>347</v>
      </c>
      <c r="G245" s="214" t="s">
        <v>324</v>
      </c>
      <c r="H245" s="215">
        <v>145.59399999999999</v>
      </c>
      <c r="I245" s="216"/>
      <c r="J245" s="217">
        <f>ROUND(I245*H245,2)</f>
        <v>0</v>
      </c>
      <c r="K245" s="218"/>
      <c r="L245" s="43"/>
      <c r="M245" s="219" t="s">
        <v>1</v>
      </c>
      <c r="N245" s="220" t="s">
        <v>44</v>
      </c>
      <c r="O245" s="90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3" t="s">
        <v>125</v>
      </c>
      <c r="AT245" s="223" t="s">
        <v>121</v>
      </c>
      <c r="AU245" s="223" t="s">
        <v>86</v>
      </c>
      <c r="AY245" s="16" t="s">
        <v>119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6" t="s">
        <v>84</v>
      </c>
      <c r="BK245" s="224">
        <f>ROUND(I245*H245,2)</f>
        <v>0</v>
      </c>
      <c r="BL245" s="16" t="s">
        <v>125</v>
      </c>
      <c r="BM245" s="223" t="s">
        <v>348</v>
      </c>
    </row>
    <row r="246" s="13" customFormat="1">
      <c r="A246" s="13"/>
      <c r="B246" s="225"/>
      <c r="C246" s="226"/>
      <c r="D246" s="227" t="s">
        <v>127</v>
      </c>
      <c r="E246" s="228" t="s">
        <v>1</v>
      </c>
      <c r="F246" s="229" t="s">
        <v>337</v>
      </c>
      <c r="G246" s="226"/>
      <c r="H246" s="230">
        <v>95.846000000000004</v>
      </c>
      <c r="I246" s="231"/>
      <c r="J246" s="226"/>
      <c r="K246" s="226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127</v>
      </c>
      <c r="AU246" s="236" t="s">
        <v>86</v>
      </c>
      <c r="AV246" s="13" t="s">
        <v>86</v>
      </c>
      <c r="AW246" s="13" t="s">
        <v>34</v>
      </c>
      <c r="AX246" s="13" t="s">
        <v>79</v>
      </c>
      <c r="AY246" s="236" t="s">
        <v>119</v>
      </c>
    </row>
    <row r="247" s="13" customFormat="1">
      <c r="A247" s="13"/>
      <c r="B247" s="225"/>
      <c r="C247" s="226"/>
      <c r="D247" s="227" t="s">
        <v>127</v>
      </c>
      <c r="E247" s="228" t="s">
        <v>1</v>
      </c>
      <c r="F247" s="229" t="s">
        <v>349</v>
      </c>
      <c r="G247" s="226"/>
      <c r="H247" s="230">
        <v>49.747999999999998</v>
      </c>
      <c r="I247" s="231"/>
      <c r="J247" s="226"/>
      <c r="K247" s="226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127</v>
      </c>
      <c r="AU247" s="236" t="s">
        <v>86</v>
      </c>
      <c r="AV247" s="13" t="s">
        <v>86</v>
      </c>
      <c r="AW247" s="13" t="s">
        <v>34</v>
      </c>
      <c r="AX247" s="13" t="s">
        <v>79</v>
      </c>
      <c r="AY247" s="236" t="s">
        <v>119</v>
      </c>
    </row>
    <row r="248" s="14" customFormat="1">
      <c r="A248" s="14"/>
      <c r="B248" s="237"/>
      <c r="C248" s="238"/>
      <c r="D248" s="227" t="s">
        <v>127</v>
      </c>
      <c r="E248" s="239" t="s">
        <v>1</v>
      </c>
      <c r="F248" s="240" t="s">
        <v>130</v>
      </c>
      <c r="G248" s="238"/>
      <c r="H248" s="241">
        <v>145.59399999999999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127</v>
      </c>
      <c r="AU248" s="247" t="s">
        <v>86</v>
      </c>
      <c r="AV248" s="14" t="s">
        <v>125</v>
      </c>
      <c r="AW248" s="14" t="s">
        <v>34</v>
      </c>
      <c r="AX248" s="14" t="s">
        <v>84</v>
      </c>
      <c r="AY248" s="247" t="s">
        <v>119</v>
      </c>
    </row>
    <row r="249" s="2" customFormat="1" ht="44.25" customHeight="1">
      <c r="A249" s="37"/>
      <c r="B249" s="38"/>
      <c r="C249" s="211" t="s">
        <v>350</v>
      </c>
      <c r="D249" s="211" t="s">
        <v>121</v>
      </c>
      <c r="E249" s="212" t="s">
        <v>351</v>
      </c>
      <c r="F249" s="213" t="s">
        <v>352</v>
      </c>
      <c r="G249" s="214" t="s">
        <v>324</v>
      </c>
      <c r="H249" s="215">
        <v>751.36199999999997</v>
      </c>
      <c r="I249" s="216"/>
      <c r="J249" s="217">
        <f>ROUND(I249*H249,2)</f>
        <v>0</v>
      </c>
      <c r="K249" s="218"/>
      <c r="L249" s="43"/>
      <c r="M249" s="219" t="s">
        <v>1</v>
      </c>
      <c r="N249" s="220" t="s">
        <v>44</v>
      </c>
      <c r="O249" s="90"/>
      <c r="P249" s="221">
        <f>O249*H249</f>
        <v>0</v>
      </c>
      <c r="Q249" s="221">
        <v>0</v>
      </c>
      <c r="R249" s="221">
        <f>Q249*H249</f>
        <v>0</v>
      </c>
      <c r="S249" s="221">
        <v>0</v>
      </c>
      <c r="T249" s="222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3" t="s">
        <v>125</v>
      </c>
      <c r="AT249" s="223" t="s">
        <v>121</v>
      </c>
      <c r="AU249" s="223" t="s">
        <v>86</v>
      </c>
      <c r="AY249" s="16" t="s">
        <v>119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6" t="s">
        <v>84</v>
      </c>
      <c r="BK249" s="224">
        <f>ROUND(I249*H249,2)</f>
        <v>0</v>
      </c>
      <c r="BL249" s="16" t="s">
        <v>125</v>
      </c>
      <c r="BM249" s="223" t="s">
        <v>353</v>
      </c>
    </row>
    <row r="250" s="13" customFormat="1">
      <c r="A250" s="13"/>
      <c r="B250" s="225"/>
      <c r="C250" s="226"/>
      <c r="D250" s="227" t="s">
        <v>127</v>
      </c>
      <c r="E250" s="228" t="s">
        <v>1</v>
      </c>
      <c r="F250" s="229" t="s">
        <v>326</v>
      </c>
      <c r="G250" s="226"/>
      <c r="H250" s="230">
        <v>751.36199999999997</v>
      </c>
      <c r="I250" s="231"/>
      <c r="J250" s="226"/>
      <c r="K250" s="226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127</v>
      </c>
      <c r="AU250" s="236" t="s">
        <v>86</v>
      </c>
      <c r="AV250" s="13" t="s">
        <v>86</v>
      </c>
      <c r="AW250" s="13" t="s">
        <v>34</v>
      </c>
      <c r="AX250" s="13" t="s">
        <v>84</v>
      </c>
      <c r="AY250" s="236" t="s">
        <v>119</v>
      </c>
    </row>
    <row r="251" s="2" customFormat="1" ht="44.25" customHeight="1">
      <c r="A251" s="37"/>
      <c r="B251" s="38"/>
      <c r="C251" s="211" t="s">
        <v>354</v>
      </c>
      <c r="D251" s="211" t="s">
        <v>121</v>
      </c>
      <c r="E251" s="212" t="s">
        <v>355</v>
      </c>
      <c r="F251" s="213" t="s">
        <v>356</v>
      </c>
      <c r="G251" s="214" t="s">
        <v>324</v>
      </c>
      <c r="H251" s="215">
        <v>147.368</v>
      </c>
      <c r="I251" s="216"/>
      <c r="J251" s="217">
        <f>ROUND(I251*H251,2)</f>
        <v>0</v>
      </c>
      <c r="K251" s="218"/>
      <c r="L251" s="43"/>
      <c r="M251" s="219" t="s">
        <v>1</v>
      </c>
      <c r="N251" s="220" t="s">
        <v>44</v>
      </c>
      <c r="O251" s="90"/>
      <c r="P251" s="221">
        <f>O251*H251</f>
        <v>0</v>
      </c>
      <c r="Q251" s="221">
        <v>0</v>
      </c>
      <c r="R251" s="221">
        <f>Q251*H251</f>
        <v>0</v>
      </c>
      <c r="S251" s="221">
        <v>0</v>
      </c>
      <c r="T251" s="222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3" t="s">
        <v>125</v>
      </c>
      <c r="AT251" s="223" t="s">
        <v>121</v>
      </c>
      <c r="AU251" s="223" t="s">
        <v>86</v>
      </c>
      <c r="AY251" s="16" t="s">
        <v>119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6" t="s">
        <v>84</v>
      </c>
      <c r="BK251" s="224">
        <f>ROUND(I251*H251,2)</f>
        <v>0</v>
      </c>
      <c r="BL251" s="16" t="s">
        <v>125</v>
      </c>
      <c r="BM251" s="223" t="s">
        <v>357</v>
      </c>
    </row>
    <row r="252" s="13" customFormat="1">
      <c r="A252" s="13"/>
      <c r="B252" s="225"/>
      <c r="C252" s="226"/>
      <c r="D252" s="227" t="s">
        <v>127</v>
      </c>
      <c r="E252" s="228" t="s">
        <v>1</v>
      </c>
      <c r="F252" s="229" t="s">
        <v>327</v>
      </c>
      <c r="G252" s="226"/>
      <c r="H252" s="230">
        <v>147.368</v>
      </c>
      <c r="I252" s="231"/>
      <c r="J252" s="226"/>
      <c r="K252" s="226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127</v>
      </c>
      <c r="AU252" s="236" t="s">
        <v>86</v>
      </c>
      <c r="AV252" s="13" t="s">
        <v>86</v>
      </c>
      <c r="AW252" s="13" t="s">
        <v>34</v>
      </c>
      <c r="AX252" s="13" t="s">
        <v>84</v>
      </c>
      <c r="AY252" s="236" t="s">
        <v>119</v>
      </c>
    </row>
    <row r="253" s="12" customFormat="1" ht="22.8" customHeight="1">
      <c r="A253" s="12"/>
      <c r="B253" s="195"/>
      <c r="C253" s="196"/>
      <c r="D253" s="197" t="s">
        <v>78</v>
      </c>
      <c r="E253" s="209" t="s">
        <v>358</v>
      </c>
      <c r="F253" s="209" t="s">
        <v>359</v>
      </c>
      <c r="G253" s="196"/>
      <c r="H253" s="196"/>
      <c r="I253" s="199"/>
      <c r="J253" s="210">
        <f>BK253</f>
        <v>0</v>
      </c>
      <c r="K253" s="196"/>
      <c r="L253" s="201"/>
      <c r="M253" s="202"/>
      <c r="N253" s="203"/>
      <c r="O253" s="203"/>
      <c r="P253" s="204">
        <f>SUM(P254:P255)</f>
        <v>0</v>
      </c>
      <c r="Q253" s="203"/>
      <c r="R253" s="204">
        <f>SUM(R254:R255)</f>
        <v>0</v>
      </c>
      <c r="S253" s="203"/>
      <c r="T253" s="205">
        <f>SUM(T254:T255)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6" t="s">
        <v>84</v>
      </c>
      <c r="AT253" s="207" t="s">
        <v>78</v>
      </c>
      <c r="AU253" s="207" t="s">
        <v>84</v>
      </c>
      <c r="AY253" s="206" t="s">
        <v>119</v>
      </c>
      <c r="BK253" s="208">
        <f>SUM(BK254:BK255)</f>
        <v>0</v>
      </c>
    </row>
    <row r="254" s="2" customFormat="1" ht="24.15" customHeight="1">
      <c r="A254" s="37"/>
      <c r="B254" s="38"/>
      <c r="C254" s="211" t="s">
        <v>360</v>
      </c>
      <c r="D254" s="211" t="s">
        <v>121</v>
      </c>
      <c r="E254" s="212" t="s">
        <v>361</v>
      </c>
      <c r="F254" s="213" t="s">
        <v>362</v>
      </c>
      <c r="G254" s="214" t="s">
        <v>324</v>
      </c>
      <c r="H254" s="215">
        <v>215</v>
      </c>
      <c r="I254" s="216"/>
      <c r="J254" s="217">
        <f>ROUND(I254*H254,2)</f>
        <v>0</v>
      </c>
      <c r="K254" s="218"/>
      <c r="L254" s="43"/>
      <c r="M254" s="219" t="s">
        <v>1</v>
      </c>
      <c r="N254" s="220" t="s">
        <v>44</v>
      </c>
      <c r="O254" s="90"/>
      <c r="P254" s="221">
        <f>O254*H254</f>
        <v>0</v>
      </c>
      <c r="Q254" s="221">
        <v>0</v>
      </c>
      <c r="R254" s="221">
        <f>Q254*H254</f>
        <v>0</v>
      </c>
      <c r="S254" s="221">
        <v>0</v>
      </c>
      <c r="T254" s="222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3" t="s">
        <v>125</v>
      </c>
      <c r="AT254" s="223" t="s">
        <v>121</v>
      </c>
      <c r="AU254" s="223" t="s">
        <v>86</v>
      </c>
      <c r="AY254" s="16" t="s">
        <v>119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6" t="s">
        <v>84</v>
      </c>
      <c r="BK254" s="224">
        <f>ROUND(I254*H254,2)</f>
        <v>0</v>
      </c>
      <c r="BL254" s="16" t="s">
        <v>125</v>
      </c>
      <c r="BM254" s="223" t="s">
        <v>363</v>
      </c>
    </row>
    <row r="255" s="2" customFormat="1" ht="33" customHeight="1">
      <c r="A255" s="37"/>
      <c r="B255" s="38"/>
      <c r="C255" s="211" t="s">
        <v>364</v>
      </c>
      <c r="D255" s="211" t="s">
        <v>121</v>
      </c>
      <c r="E255" s="212" t="s">
        <v>365</v>
      </c>
      <c r="F255" s="213" t="s">
        <v>366</v>
      </c>
      <c r="G255" s="214" t="s">
        <v>324</v>
      </c>
      <c r="H255" s="215">
        <v>10</v>
      </c>
      <c r="I255" s="216"/>
      <c r="J255" s="217">
        <f>ROUND(I255*H255,2)</f>
        <v>0</v>
      </c>
      <c r="K255" s="218"/>
      <c r="L255" s="43"/>
      <c r="M255" s="219" t="s">
        <v>1</v>
      </c>
      <c r="N255" s="220" t="s">
        <v>44</v>
      </c>
      <c r="O255" s="90"/>
      <c r="P255" s="221">
        <f>O255*H255</f>
        <v>0</v>
      </c>
      <c r="Q255" s="221">
        <v>0</v>
      </c>
      <c r="R255" s="221">
        <f>Q255*H255</f>
        <v>0</v>
      </c>
      <c r="S255" s="221">
        <v>0</v>
      </c>
      <c r="T255" s="222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3" t="s">
        <v>125</v>
      </c>
      <c r="AT255" s="223" t="s">
        <v>121</v>
      </c>
      <c r="AU255" s="223" t="s">
        <v>86</v>
      </c>
      <c r="AY255" s="16" t="s">
        <v>119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6" t="s">
        <v>84</v>
      </c>
      <c r="BK255" s="224">
        <f>ROUND(I255*H255,2)</f>
        <v>0</v>
      </c>
      <c r="BL255" s="16" t="s">
        <v>125</v>
      </c>
      <c r="BM255" s="223" t="s">
        <v>367</v>
      </c>
    </row>
    <row r="256" s="12" customFormat="1" ht="25.92" customHeight="1">
      <c r="A256" s="12"/>
      <c r="B256" s="195"/>
      <c r="C256" s="196"/>
      <c r="D256" s="197" t="s">
        <v>78</v>
      </c>
      <c r="E256" s="198" t="s">
        <v>368</v>
      </c>
      <c r="F256" s="198" t="s">
        <v>369</v>
      </c>
      <c r="G256" s="196"/>
      <c r="H256" s="196"/>
      <c r="I256" s="199"/>
      <c r="J256" s="200">
        <f>BK256</f>
        <v>0</v>
      </c>
      <c r="K256" s="196"/>
      <c r="L256" s="201"/>
      <c r="M256" s="202"/>
      <c r="N256" s="203"/>
      <c r="O256" s="203"/>
      <c r="P256" s="204">
        <f>P257+P260+P262</f>
        <v>0</v>
      </c>
      <c r="Q256" s="203"/>
      <c r="R256" s="204">
        <f>R257+R260+R262</f>
        <v>0</v>
      </c>
      <c r="S256" s="203"/>
      <c r="T256" s="205">
        <f>T257+T260+T262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6" t="s">
        <v>144</v>
      </c>
      <c r="AT256" s="207" t="s">
        <v>78</v>
      </c>
      <c r="AU256" s="207" t="s">
        <v>79</v>
      </c>
      <c r="AY256" s="206" t="s">
        <v>119</v>
      </c>
      <c r="BK256" s="208">
        <f>BK257+BK260+BK262</f>
        <v>0</v>
      </c>
    </row>
    <row r="257" s="12" customFormat="1" ht="22.8" customHeight="1">
      <c r="A257" s="12"/>
      <c r="B257" s="195"/>
      <c r="C257" s="196"/>
      <c r="D257" s="197" t="s">
        <v>78</v>
      </c>
      <c r="E257" s="209" t="s">
        <v>370</v>
      </c>
      <c r="F257" s="209" t="s">
        <v>371</v>
      </c>
      <c r="G257" s="196"/>
      <c r="H257" s="196"/>
      <c r="I257" s="199"/>
      <c r="J257" s="210">
        <f>BK257</f>
        <v>0</v>
      </c>
      <c r="K257" s="196"/>
      <c r="L257" s="201"/>
      <c r="M257" s="202"/>
      <c r="N257" s="203"/>
      <c r="O257" s="203"/>
      <c r="P257" s="204">
        <f>SUM(P258:P259)</f>
        <v>0</v>
      </c>
      <c r="Q257" s="203"/>
      <c r="R257" s="204">
        <f>SUM(R258:R259)</f>
        <v>0</v>
      </c>
      <c r="S257" s="203"/>
      <c r="T257" s="205">
        <f>SUM(T258:T259)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6" t="s">
        <v>144</v>
      </c>
      <c r="AT257" s="207" t="s">
        <v>78</v>
      </c>
      <c r="AU257" s="207" t="s">
        <v>84</v>
      </c>
      <c r="AY257" s="206" t="s">
        <v>119</v>
      </c>
      <c r="BK257" s="208">
        <f>SUM(BK258:BK259)</f>
        <v>0</v>
      </c>
    </row>
    <row r="258" s="2" customFormat="1" ht="16.5" customHeight="1">
      <c r="A258" s="37"/>
      <c r="B258" s="38"/>
      <c r="C258" s="211" t="s">
        <v>372</v>
      </c>
      <c r="D258" s="211" t="s">
        <v>121</v>
      </c>
      <c r="E258" s="212" t="s">
        <v>373</v>
      </c>
      <c r="F258" s="213" t="s">
        <v>371</v>
      </c>
      <c r="G258" s="214" t="s">
        <v>374</v>
      </c>
      <c r="H258" s="215">
        <v>1</v>
      </c>
      <c r="I258" s="216"/>
      <c r="J258" s="217">
        <f>ROUND(I258*H258,2)</f>
        <v>0</v>
      </c>
      <c r="K258" s="218"/>
      <c r="L258" s="43"/>
      <c r="M258" s="219" t="s">
        <v>1</v>
      </c>
      <c r="N258" s="220" t="s">
        <v>44</v>
      </c>
      <c r="O258" s="90"/>
      <c r="P258" s="221">
        <f>O258*H258</f>
        <v>0</v>
      </c>
      <c r="Q258" s="221">
        <v>0</v>
      </c>
      <c r="R258" s="221">
        <f>Q258*H258</f>
        <v>0</v>
      </c>
      <c r="S258" s="221">
        <v>0</v>
      </c>
      <c r="T258" s="222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3" t="s">
        <v>375</v>
      </c>
      <c r="AT258" s="223" t="s">
        <v>121</v>
      </c>
      <c r="AU258" s="223" t="s">
        <v>86</v>
      </c>
      <c r="AY258" s="16" t="s">
        <v>119</v>
      </c>
      <c r="BE258" s="224">
        <f>IF(N258="základní",J258,0)</f>
        <v>0</v>
      </c>
      <c r="BF258" s="224">
        <f>IF(N258="snížená",J258,0)</f>
        <v>0</v>
      </c>
      <c r="BG258" s="224">
        <f>IF(N258="zákl. přenesená",J258,0)</f>
        <v>0</v>
      </c>
      <c r="BH258" s="224">
        <f>IF(N258="sníž. přenesená",J258,0)</f>
        <v>0</v>
      </c>
      <c r="BI258" s="224">
        <f>IF(N258="nulová",J258,0)</f>
        <v>0</v>
      </c>
      <c r="BJ258" s="16" t="s">
        <v>84</v>
      </c>
      <c r="BK258" s="224">
        <f>ROUND(I258*H258,2)</f>
        <v>0</v>
      </c>
      <c r="BL258" s="16" t="s">
        <v>375</v>
      </c>
      <c r="BM258" s="223" t="s">
        <v>376</v>
      </c>
    </row>
    <row r="259" s="2" customFormat="1" ht="16.5" customHeight="1">
      <c r="A259" s="37"/>
      <c r="B259" s="38"/>
      <c r="C259" s="211" t="s">
        <v>377</v>
      </c>
      <c r="D259" s="211" t="s">
        <v>121</v>
      </c>
      <c r="E259" s="212" t="s">
        <v>378</v>
      </c>
      <c r="F259" s="213" t="s">
        <v>379</v>
      </c>
      <c r="G259" s="214" t="s">
        <v>374</v>
      </c>
      <c r="H259" s="215">
        <v>1</v>
      </c>
      <c r="I259" s="216"/>
      <c r="J259" s="217">
        <f>ROUND(I259*H259,2)</f>
        <v>0</v>
      </c>
      <c r="K259" s="218"/>
      <c r="L259" s="43"/>
      <c r="M259" s="219" t="s">
        <v>1</v>
      </c>
      <c r="N259" s="220" t="s">
        <v>44</v>
      </c>
      <c r="O259" s="90"/>
      <c r="P259" s="221">
        <f>O259*H259</f>
        <v>0</v>
      </c>
      <c r="Q259" s="221">
        <v>0</v>
      </c>
      <c r="R259" s="221">
        <f>Q259*H259</f>
        <v>0</v>
      </c>
      <c r="S259" s="221">
        <v>0</v>
      </c>
      <c r="T259" s="222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3" t="s">
        <v>375</v>
      </c>
      <c r="AT259" s="223" t="s">
        <v>121</v>
      </c>
      <c r="AU259" s="223" t="s">
        <v>86</v>
      </c>
      <c r="AY259" s="16" t="s">
        <v>119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6" t="s">
        <v>84</v>
      </c>
      <c r="BK259" s="224">
        <f>ROUND(I259*H259,2)</f>
        <v>0</v>
      </c>
      <c r="BL259" s="16" t="s">
        <v>375</v>
      </c>
      <c r="BM259" s="223" t="s">
        <v>380</v>
      </c>
    </row>
    <row r="260" s="12" customFormat="1" ht="22.8" customHeight="1">
      <c r="A260" s="12"/>
      <c r="B260" s="195"/>
      <c r="C260" s="196"/>
      <c r="D260" s="197" t="s">
        <v>78</v>
      </c>
      <c r="E260" s="209" t="s">
        <v>381</v>
      </c>
      <c r="F260" s="209" t="s">
        <v>382</v>
      </c>
      <c r="G260" s="196"/>
      <c r="H260" s="196"/>
      <c r="I260" s="199"/>
      <c r="J260" s="210">
        <f>BK260</f>
        <v>0</v>
      </c>
      <c r="K260" s="196"/>
      <c r="L260" s="201"/>
      <c r="M260" s="202"/>
      <c r="N260" s="203"/>
      <c r="O260" s="203"/>
      <c r="P260" s="204">
        <f>P261</f>
        <v>0</v>
      </c>
      <c r="Q260" s="203"/>
      <c r="R260" s="204">
        <f>R261</f>
        <v>0</v>
      </c>
      <c r="S260" s="203"/>
      <c r="T260" s="205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6" t="s">
        <v>144</v>
      </c>
      <c r="AT260" s="207" t="s">
        <v>78</v>
      </c>
      <c r="AU260" s="207" t="s">
        <v>84</v>
      </c>
      <c r="AY260" s="206" t="s">
        <v>119</v>
      </c>
      <c r="BK260" s="208">
        <f>BK261</f>
        <v>0</v>
      </c>
    </row>
    <row r="261" s="2" customFormat="1" ht="49.05" customHeight="1">
      <c r="A261" s="37"/>
      <c r="B261" s="38"/>
      <c r="C261" s="211" t="s">
        <v>383</v>
      </c>
      <c r="D261" s="211" t="s">
        <v>121</v>
      </c>
      <c r="E261" s="212" t="s">
        <v>384</v>
      </c>
      <c r="F261" s="213" t="s">
        <v>385</v>
      </c>
      <c r="G261" s="214" t="s">
        <v>386</v>
      </c>
      <c r="H261" s="215">
        <v>1</v>
      </c>
      <c r="I261" s="216"/>
      <c r="J261" s="217">
        <f>ROUND(I261*H261,2)</f>
        <v>0</v>
      </c>
      <c r="K261" s="218"/>
      <c r="L261" s="43"/>
      <c r="M261" s="219" t="s">
        <v>1</v>
      </c>
      <c r="N261" s="220" t="s">
        <v>44</v>
      </c>
      <c r="O261" s="90"/>
      <c r="P261" s="221">
        <f>O261*H261</f>
        <v>0</v>
      </c>
      <c r="Q261" s="221">
        <v>0</v>
      </c>
      <c r="R261" s="221">
        <f>Q261*H261</f>
        <v>0</v>
      </c>
      <c r="S261" s="221">
        <v>0</v>
      </c>
      <c r="T261" s="222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3" t="s">
        <v>375</v>
      </c>
      <c r="AT261" s="223" t="s">
        <v>121</v>
      </c>
      <c r="AU261" s="223" t="s">
        <v>86</v>
      </c>
      <c r="AY261" s="16" t="s">
        <v>119</v>
      </c>
      <c r="BE261" s="224">
        <f>IF(N261="základní",J261,0)</f>
        <v>0</v>
      </c>
      <c r="BF261" s="224">
        <f>IF(N261="snížená",J261,0)</f>
        <v>0</v>
      </c>
      <c r="BG261" s="224">
        <f>IF(N261="zákl. přenesená",J261,0)</f>
        <v>0</v>
      </c>
      <c r="BH261" s="224">
        <f>IF(N261="sníž. přenesená",J261,0)</f>
        <v>0</v>
      </c>
      <c r="BI261" s="224">
        <f>IF(N261="nulová",J261,0)</f>
        <v>0</v>
      </c>
      <c r="BJ261" s="16" t="s">
        <v>84</v>
      </c>
      <c r="BK261" s="224">
        <f>ROUND(I261*H261,2)</f>
        <v>0</v>
      </c>
      <c r="BL261" s="16" t="s">
        <v>375</v>
      </c>
      <c r="BM261" s="223" t="s">
        <v>387</v>
      </c>
    </row>
    <row r="262" s="12" customFormat="1" ht="22.8" customHeight="1">
      <c r="A262" s="12"/>
      <c r="B262" s="195"/>
      <c r="C262" s="196"/>
      <c r="D262" s="197" t="s">
        <v>78</v>
      </c>
      <c r="E262" s="209" t="s">
        <v>388</v>
      </c>
      <c r="F262" s="209" t="s">
        <v>389</v>
      </c>
      <c r="G262" s="196"/>
      <c r="H262" s="196"/>
      <c r="I262" s="199"/>
      <c r="J262" s="210">
        <f>BK262</f>
        <v>0</v>
      </c>
      <c r="K262" s="196"/>
      <c r="L262" s="201"/>
      <c r="M262" s="202"/>
      <c r="N262" s="203"/>
      <c r="O262" s="203"/>
      <c r="P262" s="204">
        <f>P263</f>
        <v>0</v>
      </c>
      <c r="Q262" s="203"/>
      <c r="R262" s="204">
        <f>R263</f>
        <v>0</v>
      </c>
      <c r="S262" s="203"/>
      <c r="T262" s="205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6" t="s">
        <v>144</v>
      </c>
      <c r="AT262" s="207" t="s">
        <v>78</v>
      </c>
      <c r="AU262" s="207" t="s">
        <v>84</v>
      </c>
      <c r="AY262" s="206" t="s">
        <v>119</v>
      </c>
      <c r="BK262" s="208">
        <f>BK263</f>
        <v>0</v>
      </c>
    </row>
    <row r="263" s="2" customFormat="1" ht="24.15" customHeight="1">
      <c r="A263" s="37"/>
      <c r="B263" s="38"/>
      <c r="C263" s="211" t="s">
        <v>390</v>
      </c>
      <c r="D263" s="211" t="s">
        <v>121</v>
      </c>
      <c r="E263" s="212" t="s">
        <v>391</v>
      </c>
      <c r="F263" s="213" t="s">
        <v>392</v>
      </c>
      <c r="G263" s="214" t="s">
        <v>374</v>
      </c>
      <c r="H263" s="215">
        <v>1</v>
      </c>
      <c r="I263" s="216"/>
      <c r="J263" s="217">
        <f>ROUND(I263*H263,2)</f>
        <v>0</v>
      </c>
      <c r="K263" s="218"/>
      <c r="L263" s="43"/>
      <c r="M263" s="259" t="s">
        <v>1</v>
      </c>
      <c r="N263" s="260" t="s">
        <v>44</v>
      </c>
      <c r="O263" s="261"/>
      <c r="P263" s="262">
        <f>O263*H263</f>
        <v>0</v>
      </c>
      <c r="Q263" s="262">
        <v>0</v>
      </c>
      <c r="R263" s="262">
        <f>Q263*H263</f>
        <v>0</v>
      </c>
      <c r="S263" s="262">
        <v>0</v>
      </c>
      <c r="T263" s="26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3" t="s">
        <v>375</v>
      </c>
      <c r="AT263" s="223" t="s">
        <v>121</v>
      </c>
      <c r="AU263" s="223" t="s">
        <v>86</v>
      </c>
      <c r="AY263" s="16" t="s">
        <v>119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6" t="s">
        <v>84</v>
      </c>
      <c r="BK263" s="224">
        <f>ROUND(I263*H263,2)</f>
        <v>0</v>
      </c>
      <c r="BL263" s="16" t="s">
        <v>375</v>
      </c>
      <c r="BM263" s="223" t="s">
        <v>393</v>
      </c>
    </row>
    <row r="264" s="2" customFormat="1" ht="6.96" customHeight="1">
      <c r="A264" s="37"/>
      <c r="B264" s="65"/>
      <c r="C264" s="66"/>
      <c r="D264" s="66"/>
      <c r="E264" s="66"/>
      <c r="F264" s="66"/>
      <c r="G264" s="66"/>
      <c r="H264" s="66"/>
      <c r="I264" s="66"/>
      <c r="J264" s="66"/>
      <c r="K264" s="66"/>
      <c r="L264" s="43"/>
      <c r="M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</row>
  </sheetData>
  <sheetProtection sheet="1" autoFilter="0" formatColumns="0" formatRows="0" objects="1" scenarios="1" spinCount="100000" saltValue="JQZRSyxF1gz9QwaGpW7JQnYMnQN3bimrXEiVVOc3y7q6bS6V1Q7/OE+Xk6ObTBwSieuo7OWj+At60imOrGnJkA==" hashValue="VQiYJ6JtIJlRjfkAnMBBjXAZNojx39/V4JSzco8HfFzhVqtUCTYAxu+Mh1TWNPTAHDi6wNq4T/NtFSDN5GMrUw==" algorithmName="SHA-512" password="CC35"/>
  <autoFilter ref="C122:K263"/>
  <mergeCells count="6">
    <mergeCell ref="E7:H7"/>
    <mergeCell ref="E16:H16"/>
    <mergeCell ref="E25:H25"/>
    <mergeCell ref="E85:H85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PŘÍPRAVA\priprava</dc:creator>
  <cp:lastModifiedBy>PŘÍPRAVA\priprava</cp:lastModifiedBy>
  <dcterms:created xsi:type="dcterms:W3CDTF">2025-03-12T06:48:55Z</dcterms:created>
  <dcterms:modified xsi:type="dcterms:W3CDTF">2025-03-12T06:48:57Z</dcterms:modified>
</cp:coreProperties>
</file>