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riprava\Documents\Luboš_stavby\01-2024-Aš, Alešova\Alešova Aš - PDF - final\Alešova Aš - PDF - final\"/>
    </mc:Choice>
  </mc:AlternateContent>
  <bookViews>
    <workbookView xWindow="0" yWindow="0" windowWidth="0" windowHeight="0"/>
  </bookViews>
  <sheets>
    <sheet name="Rekapitulace stavby" sheetId="1" r:id="rId1"/>
    <sheet name="01-2024 - Oprava MK na p.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'01-2024 - Oprava MK na p....'!$C$123:$K$247</definedName>
    <definedName name="_xlnm.Print_Area" localSheetId="1">'01-2024 - Oprava MK na p....'!$C$4:$J$76,'01-2024 - Oprava MK na p....'!$C$82:$J$107,'01-2024 - Oprava MK na p....'!$C$113:$J$247</definedName>
    <definedName name="_xlnm.Print_Titles" localSheetId="1">'01-2024 - Oprava MK na p....'!$123:$123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47"/>
  <c r="BH247"/>
  <c r="BG247"/>
  <c r="BF247"/>
  <c r="T247"/>
  <c r="T246"/>
  <c r="R247"/>
  <c r="R246"/>
  <c r="P247"/>
  <c r="P246"/>
  <c r="BI245"/>
  <c r="BH245"/>
  <c r="BG245"/>
  <c r="BF245"/>
  <c r="T245"/>
  <c r="T244"/>
  <c r="R245"/>
  <c r="R244"/>
  <c r="P245"/>
  <c r="P244"/>
  <c r="BI243"/>
  <c r="BH243"/>
  <c r="BG243"/>
  <c r="BF243"/>
  <c r="T243"/>
  <c r="R243"/>
  <c r="P243"/>
  <c r="BI242"/>
  <c r="BH242"/>
  <c r="BG242"/>
  <c r="BF242"/>
  <c r="T242"/>
  <c r="R242"/>
  <c r="P242"/>
  <c r="BI239"/>
  <c r="BH239"/>
  <c r="BG239"/>
  <c r="BF239"/>
  <c r="T239"/>
  <c r="T238"/>
  <c r="R239"/>
  <c r="R238"/>
  <c r="P239"/>
  <c r="P238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2"/>
  <c r="BH222"/>
  <c r="BG222"/>
  <c r="BF222"/>
  <c r="T222"/>
  <c r="R222"/>
  <c r="P222"/>
  <c r="BI220"/>
  <c r="BH220"/>
  <c r="BG220"/>
  <c r="BF220"/>
  <c r="T220"/>
  <c r="R220"/>
  <c r="P220"/>
  <c r="BI215"/>
  <c r="BH215"/>
  <c r="BG215"/>
  <c r="BF215"/>
  <c r="T215"/>
  <c r="R215"/>
  <c r="P215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4"/>
  <c r="BH174"/>
  <c r="BG174"/>
  <c r="BF174"/>
  <c r="T174"/>
  <c r="R174"/>
  <c r="P174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J121"/>
  <c r="F120"/>
  <c r="F118"/>
  <c r="E116"/>
  <c r="J90"/>
  <c r="F89"/>
  <c r="F87"/>
  <c r="E85"/>
  <c r="J19"/>
  <c r="E19"/>
  <c r="J89"/>
  <c r="J18"/>
  <c r="J16"/>
  <c r="E16"/>
  <c r="F121"/>
  <c r="J15"/>
  <c r="J10"/>
  <c r="J118"/>
  <c i="1" r="L90"/>
  <c r="AM90"/>
  <c r="AM89"/>
  <c r="L89"/>
  <c r="AM87"/>
  <c r="L87"/>
  <c r="L85"/>
  <c r="L84"/>
  <c i="2" r="BK234"/>
  <c r="J161"/>
  <c r="BK127"/>
  <c r="J203"/>
  <c r="J183"/>
  <c r="BK237"/>
  <c r="BK220"/>
  <c r="BK181"/>
  <c r="J163"/>
  <c i="1" r="AS94"/>
  <c i="2" r="BK205"/>
  <c r="BK158"/>
  <c r="BK243"/>
  <c r="J205"/>
  <c r="J181"/>
  <c r="J237"/>
  <c r="J194"/>
  <c r="BK131"/>
  <c r="BK192"/>
  <c r="BK160"/>
  <c r="J131"/>
  <c r="J245"/>
  <c r="J148"/>
  <c r="BK129"/>
  <c r="BK135"/>
  <c r="BK150"/>
  <c r="BK245"/>
  <c r="J247"/>
  <c r="J207"/>
  <c r="J215"/>
  <c r="BK207"/>
  <c r="BK236"/>
  <c r="BK145"/>
  <c r="J227"/>
  <c r="J160"/>
  <c r="J236"/>
  <c r="BK190"/>
  <c r="J242"/>
  <c r="BK227"/>
  <c r="J190"/>
  <c r="BK161"/>
  <c r="BK228"/>
  <c r="BK152"/>
  <c r="BK230"/>
  <c r="BK191"/>
  <c r="BK139"/>
  <c r="J220"/>
  <c r="J162"/>
  <c r="BK178"/>
  <c r="J145"/>
  <c r="J222"/>
  <c r="J139"/>
  <c r="J192"/>
  <c r="J230"/>
  <c r="J201"/>
  <c r="J178"/>
  <c r="BK149"/>
  <c r="BK242"/>
  <c r="BK163"/>
  <c r="J143"/>
  <c r="J228"/>
  <c r="BK185"/>
  <c r="J129"/>
  <c r="BK203"/>
  <c r="BK148"/>
  <c r="BK156"/>
  <c r="J199"/>
  <c r="J149"/>
  <c r="J239"/>
  <c r="J167"/>
  <c r="J234"/>
  <c r="J191"/>
  <c r="J174"/>
  <c r="J158"/>
  <c r="BK222"/>
  <c r="BK201"/>
  <c r="BK137"/>
  <c r="J197"/>
  <c r="J150"/>
  <c r="BK239"/>
  <c r="J185"/>
  <c r="J156"/>
  <c r="BK183"/>
  <c r="J152"/>
  <c r="BK194"/>
  <c r="J243"/>
  <c r="BK167"/>
  <c r="BK162"/>
  <c r="BK143"/>
  <c r="BK174"/>
  <c r="J137"/>
  <c r="BK197"/>
  <c r="BK215"/>
  <c r="BK247"/>
  <c r="BK199"/>
  <c r="J135"/>
  <c r="J127"/>
  <c l="1" r="P193"/>
  <c r="BK193"/>
  <c r="J193"/>
  <c r="J100"/>
  <c r="P126"/>
  <c r="P151"/>
  <c r="BK189"/>
  <c r="J189"/>
  <c r="J99"/>
  <c r="T189"/>
  <c r="BK229"/>
  <c r="J229"/>
  <c r="J101"/>
  <c r="T126"/>
  <c r="R151"/>
  <c r="P189"/>
  <c r="P229"/>
  <c r="BK126"/>
  <c r="J126"/>
  <c r="J96"/>
  <c r="BK151"/>
  <c r="J151"/>
  <c r="J98"/>
  <c r="R193"/>
  <c r="T229"/>
  <c r="BK241"/>
  <c r="J241"/>
  <c r="J104"/>
  <c r="R147"/>
  <c r="R189"/>
  <c r="P241"/>
  <c r="P240"/>
  <c r="T151"/>
  <c r="R241"/>
  <c r="R240"/>
  <c r="R126"/>
  <c r="R125"/>
  <c r="R124"/>
  <c r="BK147"/>
  <c r="J147"/>
  <c r="J97"/>
  <c r="P147"/>
  <c r="T147"/>
  <c r="T193"/>
  <c r="R229"/>
  <c r="T241"/>
  <c r="T240"/>
  <c r="BK238"/>
  <c r="J238"/>
  <c r="J102"/>
  <c r="BK244"/>
  <c r="J244"/>
  <c r="J105"/>
  <c r="BK246"/>
  <c r="J246"/>
  <c r="J106"/>
  <c r="BE190"/>
  <c r="BE194"/>
  <c r="J120"/>
  <c r="BE137"/>
  <c r="BE161"/>
  <c r="F90"/>
  <c r="BE139"/>
  <c r="BE143"/>
  <c r="BE160"/>
  <c r="BE167"/>
  <c r="BE181"/>
  <c r="J87"/>
  <c r="BE148"/>
  <c r="BE203"/>
  <c r="BE149"/>
  <c r="BE174"/>
  <c r="BE183"/>
  <c r="BE191"/>
  <c r="BE192"/>
  <c r="BE197"/>
  <c r="BE199"/>
  <c r="BE207"/>
  <c r="BE227"/>
  <c r="BE127"/>
  <c r="BE129"/>
  <c r="BE131"/>
  <c r="BE145"/>
  <c r="BE205"/>
  <c r="BE222"/>
  <c r="BE228"/>
  <c r="BE236"/>
  <c r="BE239"/>
  <c r="BE242"/>
  <c r="BE247"/>
  <c r="BE156"/>
  <c r="BE158"/>
  <c r="BE162"/>
  <c r="BE185"/>
  <c r="BE201"/>
  <c r="BE215"/>
  <c r="BE234"/>
  <c r="BE237"/>
  <c r="BE245"/>
  <c r="BE135"/>
  <c r="BE150"/>
  <c r="BE152"/>
  <c r="BE163"/>
  <c r="BE178"/>
  <c r="BE220"/>
  <c r="BE230"/>
  <c r="BE243"/>
  <c r="F32"/>
  <c i="1" r="BA95"/>
  <c r="BA94"/>
  <c r="AW94"/>
  <c r="AK30"/>
  <c i="2" r="F34"/>
  <c i="1" r="BC95"/>
  <c r="BC94"/>
  <c r="W32"/>
  <c i="2" r="J32"/>
  <c i="1" r="AW95"/>
  <c i="2" r="F33"/>
  <c i="1" r="BB95"/>
  <c r="BB94"/>
  <c r="AX94"/>
  <c i="2" r="F35"/>
  <c i="1" r="BD95"/>
  <c r="BD94"/>
  <c r="W33"/>
  <c i="2" l="1" r="T125"/>
  <c r="T124"/>
  <c r="P125"/>
  <c r="P124"/>
  <c i="1" r="AU95"/>
  <c i="2" r="BK125"/>
  <c r="J125"/>
  <c r="J95"/>
  <c r="BK240"/>
  <c r="J240"/>
  <c r="J103"/>
  <c i="1" r="AY94"/>
  <c i="2" r="J31"/>
  <c i="1" r="AV95"/>
  <c r="AT95"/>
  <c r="AU94"/>
  <c i="2" r="F31"/>
  <c i="1" r="AZ95"/>
  <c r="AZ94"/>
  <c r="AV94"/>
  <c r="AK29"/>
  <c r="W30"/>
  <c r="W31"/>
  <c i="2" l="1" r="BK124"/>
  <c r="J124"/>
  <c r="J94"/>
  <c i="1" r="AT94"/>
  <c r="W29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<sst xmlns="http://schemas.openxmlformats.org/spreadsheetml/2006/main">
  <si>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</si>
  <si>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</si>
  <si>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</si>
  <si>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</si>
  <si>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</si>
  <si>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{43bc329a-cbc7-4cba-a82f-10a8e698b3a5}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</si>
  <si>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</si>
  <si>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</si>
  <si>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</si>
  <si>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</si>
  <si>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</si>
  <si>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</si>
  <si>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</si>
  <si>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</si>
  <si>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01-2024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</si>
  <si>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</si>
  <si>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</si>
  <si>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MK na p. p. č. 3554/1, Alešova ul., Aš</t>
  </si>
  <si>
    <t>KSO:</t>
  </si>
  <si>
    <t>CC-CZ:</t>
  </si>
  <si>
    <t>Místo:</t>
  </si>
  <si>
    <t>Aš</t>
  </si>
  <si>
    <t>Datum:</t>
  </si>
  <si>
    <t>5. 12. 2024</t>
  </si>
  <si>
    <t>Zadavatel:</t>
  </si>
  <si>
    <t>IČ:</t>
  </si>
  <si>
    <t>00253901</t>
  </si>
  <si>
    <t>Město Aš, Kamenná 52, 352 02 Aš</t>
  </si>
  <si>
    <t>DIČ:</t>
  </si>
  <si>
    <t>CZ00253901</t>
  </si>
  <si>
    <t>Uchazeč:</t>
  </si>
  <si>
    <t>Vyplň údaj</t>
  </si>
  <si>
    <t>Projektant:</t>
  </si>
  <si>
    <t xml:space="preserve"> </t>
  </si>
  <si>
    <t>True</t>
  </si>
  <si>
    <t>Zpracovatel:</t>
  </si>
  <si>
    <t>42817315</t>
  </si>
  <si>
    <t>Lubomír Tomandl, Židovská 9, 350 02 Cheb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</si>
  <si>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</si>
  <si>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</si>
  <si>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</si>
  <si>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</si>
  <si>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</si>
  <si>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</si>
  <si>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</si>
  <si>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</si>
  <si>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</si>
  <si>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</si>
  <si>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</si>
  <si>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</si>
  <si>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</si>
  <si>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</si>
  <si>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</si>
  <si>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</si>
  <si>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</si>
  <si>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</si>
  <si>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</si>
  <si>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</si>
  <si>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</si>
  <si>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</si>
  <si>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</si>
  <si>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</si>
  <si>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</si>
  <si>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</si>
  <si>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</si>
  <si>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</si>
  <si>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</si>
  <si>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</si>
  <si>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</si>
  <si>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</si>
  <si>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</si>
  <si>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</si>
  <si>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</si>
  <si>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</si>
  <si>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</si>
  <si>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</si>
  <si>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</si>
  <si>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</si>
  <si>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</si>
  <si>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</si>
  <si>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</si>
  <si>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</si>
  <si>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</si>
  <si>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</si>
  <si>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</si>
  <si>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</si>
  <si>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</si>
  <si>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</si>
  <si>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</si>
  <si>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</si>
  <si>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</si>
  <si>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</si>
  <si>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</si>
  <si>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</si>
  <si>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</si>
  <si>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</si>
  <si>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</si>
  <si>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</si>
  <si>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</si>
  <si>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</si>
  <si>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</si>
  <si>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</si>
  <si>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</si>
  <si>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</si>
  <si>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</si>
  <si>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</si>
  <si>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</si>
  <si>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</si>
  <si>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</si>
  <si>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</si>
  <si>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</si>
  <si>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</si>
  <si>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</si>
  <si>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</si>
  <si>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</si>
  <si>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</si>
  <si>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</si>
  <si>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</si>
  <si>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</si>
  <si>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</si>
  <si>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</si>
  <si>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</si>
  <si>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</si>
  <si>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113107142</t>
  </si>
  <si>
    <t>Odstranění podkladu živičného tl přes 50 do 100 mm ručně</t>
  </si>
  <si>
    <t>m2</t>
  </si>
  <si>
    <t>4</t>
  </si>
  <si>
    <t>738286661</t>
  </si>
  <si>
    <t>VV</t>
  </si>
  <si>
    <t>"neodfrézované kraje podél obrub" 235*0,1</t>
  </si>
  <si>
    <t>113107212</t>
  </si>
  <si>
    <t>Odstranění podkladu z kameniva těženého tl přes 100 do 200 mm strojně pl přes 200 m2</t>
  </si>
  <si>
    <t>-918602381</t>
  </si>
  <si>
    <t>"chodníky" 196*1,8</t>
  </si>
  <si>
    <t>3</t>
  </si>
  <si>
    <t>113107213</t>
  </si>
  <si>
    <t>Odstranění podkladu z kameniva těženého tl přes 200 do 300 mm strojně pl přes 200 m2</t>
  </si>
  <si>
    <t>1690137710</t>
  </si>
  <si>
    <t xml:space="preserve">"opravy neúnosných míst, podkladní vrstvy 25%" 2069,6*0,25 </t>
  </si>
  <si>
    <t>"garáže nájezd" 107,36</t>
  </si>
  <si>
    <t>Součet</t>
  </si>
  <si>
    <t>113107241</t>
  </si>
  <si>
    <t>Odstranění podkladu živičného tl 50 mm strojně pl přes 200 m2</t>
  </si>
  <si>
    <t>-1712077187</t>
  </si>
  <si>
    <t>"chodníky"196*1,8</t>
  </si>
  <si>
    <t>5</t>
  </si>
  <si>
    <t>113107242</t>
  </si>
  <si>
    <t>Odstranění podkladu živičného tl přes 50 do 100 mm strojně pl přes 200 m2</t>
  </si>
  <si>
    <t>-116705822</t>
  </si>
  <si>
    <t>"křížení" (8*2,2)+(6*4)+(6*12)+(19*4)</t>
  </si>
  <si>
    <t>6</t>
  </si>
  <si>
    <t>113154527</t>
  </si>
  <si>
    <t>Frézování živičného krytu tl 90 mm pruh š přes 0,5 m pl do 500 m2</t>
  </si>
  <si>
    <t>913364271</t>
  </si>
  <si>
    <t>235*7,9</t>
  </si>
  <si>
    <t>189,6 "křižovatky"</t>
  </si>
  <si>
    <t>7</t>
  </si>
  <si>
    <t>113201112</t>
  </si>
  <si>
    <t>Vytrhání obrub silničních ležatých</t>
  </si>
  <si>
    <t>m</t>
  </si>
  <si>
    <t>-883569859</t>
  </si>
  <si>
    <t>178</t>
  </si>
  <si>
    <t>8</t>
  </si>
  <si>
    <t>132151101</t>
  </si>
  <si>
    <t>Hloubení rýh nezapažených š do 800 mm v hornině třídy těžitelnosti I skupiny 1 a 2 objem do 20 m3 strojně</t>
  </si>
  <si>
    <t>m3</t>
  </si>
  <si>
    <t>-895164087</t>
  </si>
  <si>
    <t>"obruby,linka z kostek, palisády" (15,9+17,6+16+178+14)*0,2*0,3</t>
  </si>
  <si>
    <t>Svislé a kompletní konstrukce</t>
  </si>
  <si>
    <t>9</t>
  </si>
  <si>
    <t>339921112</t>
  </si>
  <si>
    <t>Osazování betonových palisád do betonového základu jednotlivě výšky prvku přes 0,5 do 1 m</t>
  </si>
  <si>
    <t>kus</t>
  </si>
  <si>
    <t>-846581466</t>
  </si>
  <si>
    <t>10</t>
  </si>
  <si>
    <t>M</t>
  </si>
  <si>
    <t>59228414</t>
  </si>
  <si>
    <t>palisáda tyčová kruhová betonová 175x200mm v 1000mm přírodní</t>
  </si>
  <si>
    <t>-1943713184</t>
  </si>
  <si>
    <t>11</t>
  </si>
  <si>
    <t>59228412</t>
  </si>
  <si>
    <t>palisáda tyčová kruhová betonová 175x200mm v 600mm přírodní</t>
  </si>
  <si>
    <t>953112221</t>
  </si>
  <si>
    <t>Komunikace pozemní</t>
  </si>
  <si>
    <t>564851011</t>
  </si>
  <si>
    <t>Podklad ze štěrkodrtě ŠD plochy do 100 m2 tl 150 mm</t>
  </si>
  <si>
    <t>-1918141318</t>
  </si>
  <si>
    <t>"chodníky sanace 20% plochy" (196*1,8)*0,2</t>
  </si>
  <si>
    <t>13</t>
  </si>
  <si>
    <t>564871011</t>
  </si>
  <si>
    <t>SANACE VOZOVKA-Podklad ze štěrkodrtě ŠD plochy do 100 m2 tl 250 mm</t>
  </si>
  <si>
    <t>-24473508</t>
  </si>
  <si>
    <t>"opravy neúnosných míst" 2069,6*0,25</t>
  </si>
  <si>
    <t>14</t>
  </si>
  <si>
    <t>565135101</t>
  </si>
  <si>
    <t>Asfaltový beton vrstva podkladní ACP 16 (obalované kamenivo OKS) tl 50 mm š do 1,5 m</t>
  </si>
  <si>
    <t>1394308290</t>
  </si>
  <si>
    <t>"neúnosná místa" 517,4</t>
  </si>
  <si>
    <t>15</t>
  </si>
  <si>
    <t>573211107</t>
  </si>
  <si>
    <t>Postřik živičný spojovací z asfaltu v množství 0,30 kg/m2</t>
  </si>
  <si>
    <t>1558808942</t>
  </si>
  <si>
    <t>16</t>
  </si>
  <si>
    <t>573211108</t>
  </si>
  <si>
    <t>Postřik živičný spojovací z asfaltu v množství 0,40 kg/m2</t>
  </si>
  <si>
    <t>-21663964</t>
  </si>
  <si>
    <t>17</t>
  </si>
  <si>
    <t>577134121</t>
  </si>
  <si>
    <t>Asfaltový beton vrstva obrusná ACO 11+ (ABS) tř. I tl 40 mm š přes 3 m z nemodifikovaného asfaltu</t>
  </si>
  <si>
    <t>1580534193</t>
  </si>
  <si>
    <t>18</t>
  </si>
  <si>
    <t>577145122</t>
  </si>
  <si>
    <t>Asfaltový beton vrstva ložní ACL 16 (ABH) tl 50 mm š přes 3 m z nemodifikovaného asfaltu</t>
  </si>
  <si>
    <t>653235473</t>
  </si>
  <si>
    <t>235*8</t>
  </si>
  <si>
    <t>"křížovatky" (8*2,2)+(6*4)+(6*12)+(19*4)</t>
  </si>
  <si>
    <t>19</t>
  </si>
  <si>
    <t>59245006</t>
  </si>
  <si>
    <t>dlažba pro nevidomé betonová 200x100mm tl 60mm barevná</t>
  </si>
  <si>
    <t>-515143182</t>
  </si>
  <si>
    <t>"signální pás" (0,8*0,6)*4</t>
  </si>
  <si>
    <t>"varovný pás" ((0,4*4,4)*4)</t>
  </si>
  <si>
    <t xml:space="preserve">"varovný pás Větrná" (0,4*1,5)*2 </t>
  </si>
  <si>
    <t>"dořezy" 0,5</t>
  </si>
  <si>
    <t>10,66*1,03 'Přepočtené koeficientem množství</t>
  </si>
  <si>
    <t>20</t>
  </si>
  <si>
    <t>596211122</t>
  </si>
  <si>
    <t>Kladení zámkové dlažby komunikací pro pěší ručně tl 60 mm skupiny B pl přes 100 do 300 m2</t>
  </si>
  <si>
    <t>1541610242</t>
  </si>
  <si>
    <t>"chodníky vlevo"196*1,8</t>
  </si>
  <si>
    <t>"místo pro přecházení vpravo km 0,119" (1,8*8)+(1,5*8)</t>
  </si>
  <si>
    <t>59245018</t>
  </si>
  <si>
    <t>dlažba skladebná betonová 200x100mm tl 60mm přírodní</t>
  </si>
  <si>
    <t>-1774704641</t>
  </si>
  <si>
    <t>379-10,98</t>
  </si>
  <si>
    <t>368,02*1,02 'Přepočtené koeficientem množství</t>
  </si>
  <si>
    <t>22</t>
  </si>
  <si>
    <t>596211221</t>
  </si>
  <si>
    <t>Kladení zámkové dlažby komunikací pro pěší ručně tl 80 mm skupiny B pl přes 50 do 100 m2</t>
  </si>
  <si>
    <t>1950756307</t>
  </si>
  <si>
    <t>"dlažba před garáží" ((9,4+2,8)/2)*17,6</t>
  </si>
  <si>
    <t>23</t>
  </si>
  <si>
    <t>59246081</t>
  </si>
  <si>
    <t>dlažba plošná vegetační betonová 240x170mm tl 80mm přírodní</t>
  </si>
  <si>
    <t>-565793109</t>
  </si>
  <si>
    <t>107,36*1,03 'Přepočtené koeficientem množství</t>
  </si>
  <si>
    <t>24</t>
  </si>
  <si>
    <t>599141111</t>
  </si>
  <si>
    <t>Vyplnění spár napojení asf vrstev živičnou zálivkou</t>
  </si>
  <si>
    <t>-863480526</t>
  </si>
  <si>
    <t>"příčně" 2*8</t>
  </si>
  <si>
    <t>"podélně" 235</t>
  </si>
  <si>
    <t>Trubní vedení</t>
  </si>
  <si>
    <t>25</t>
  </si>
  <si>
    <t>899132121</t>
  </si>
  <si>
    <t>Výměna (výšková úprava) poklopu kanalizačního pevného s ošetřením podkladu hloubky do 25 cm</t>
  </si>
  <si>
    <t>332575510</t>
  </si>
  <si>
    <t>26</t>
  </si>
  <si>
    <t>899132212</t>
  </si>
  <si>
    <t>Výměna (výšková úprava) poklopu vodovodního samonivelačního nebo pevného šoupátkového, ventilového, hydrantového</t>
  </si>
  <si>
    <t>1505157786</t>
  </si>
  <si>
    <t>27</t>
  </si>
  <si>
    <t>899133211</t>
  </si>
  <si>
    <t>Výměna (výšková úprava) vtokové mříže uliční vpusti s použitím betonových vyrovnávacích prvků</t>
  </si>
  <si>
    <t>-1947854241</t>
  </si>
  <si>
    <t>Ostatní konstrukce a práce, bourání</t>
  </si>
  <si>
    <t>28</t>
  </si>
  <si>
    <t>916111113</t>
  </si>
  <si>
    <t>Osazení obruby z velkých kostek s boční opěrou do lože z betonu prostého</t>
  </si>
  <si>
    <t>8446841</t>
  </si>
  <si>
    <t>"areál Amon" 15,9</t>
  </si>
  <si>
    <t>29</t>
  </si>
  <si>
    <t>58381008</t>
  </si>
  <si>
    <t>kostka štípaná dlažební žula velká 15/17</t>
  </si>
  <si>
    <t>-523859464</t>
  </si>
  <si>
    <t>15,9*0,17 'Přepočtené koeficientem množství</t>
  </si>
  <si>
    <t>30</t>
  </si>
  <si>
    <t>916131213</t>
  </si>
  <si>
    <t>Osazení silničního obrubníku betonového stojatého s boční opěrou do lože z betonu prostého</t>
  </si>
  <si>
    <t>-812378853</t>
  </si>
  <si>
    <t>"nájezd do garáží" 17,6</t>
  </si>
  <si>
    <t>31</t>
  </si>
  <si>
    <t>59217028</t>
  </si>
  <si>
    <t>obrubník silniční betonový nájezdový 500x150x150mm</t>
  </si>
  <si>
    <t>1912020938</t>
  </si>
  <si>
    <t>17,6470588235294*1,02 'Přepočtené koeficientem množství</t>
  </si>
  <si>
    <t>32</t>
  </si>
  <si>
    <t>916231213</t>
  </si>
  <si>
    <t>Osazení chodníkového obrubníku betonového stojatého s boční opěrou do lože z betonu prostého</t>
  </si>
  <si>
    <t>1774327057</t>
  </si>
  <si>
    <t>"místo pro přecházení Mírová" 16</t>
  </si>
  <si>
    <t>33</t>
  </si>
  <si>
    <t>59217016</t>
  </si>
  <si>
    <t>obrubník betonový chodníkový 1000x80x250mm</t>
  </si>
  <si>
    <t>1510588367</t>
  </si>
  <si>
    <t>16*1,02 'Přepočtené koeficientem množství</t>
  </si>
  <si>
    <t>34</t>
  </si>
  <si>
    <t>916241113</t>
  </si>
  <si>
    <t>Osazení obrubníku kamenného ležatého s boční opěrou do lože z betonu prostého</t>
  </si>
  <si>
    <t>-773430655</t>
  </si>
  <si>
    <t>"staničení od Šaldovi ulice-spára" (0,029-0,021)*1000</t>
  </si>
  <si>
    <t>"křižovatka 0,029 km,výměna kostek za obruby" 6</t>
  </si>
  <si>
    <t>"křižovatka 0,119 km,oprava obrub" 17</t>
  </si>
  <si>
    <t>"staničení od Šaldovi ulice" (0,119-0,039)*1000</t>
  </si>
  <si>
    <t>"staničení od Šaldovi ulice" (0,210-0,163)*1000</t>
  </si>
  <si>
    <t>"místo pro přecházení vpravo, Mírová 0,119 km, doplnění obrub" 20</t>
  </si>
  <si>
    <t>35</t>
  </si>
  <si>
    <t>58380003</t>
  </si>
  <si>
    <t>obrubník kamenný žulový přímý 1000x300x200mm</t>
  </si>
  <si>
    <t>905320889</t>
  </si>
  <si>
    <t>"doplnění poškozených 10%" 178*0,1</t>
  </si>
  <si>
    <t>"místo pro přecházení Mírová, Větrná" 26</t>
  </si>
  <si>
    <t>43,8*1,02 'Přepočtené koeficientem množství</t>
  </si>
  <si>
    <t>36</t>
  </si>
  <si>
    <t>919721103</t>
  </si>
  <si>
    <t>Geomříž pro stabilizaci podkladu tkaná z polyesteru podélná pevnost v tahu přes 80 do 150 kN/m</t>
  </si>
  <si>
    <t>1517331273</t>
  </si>
  <si>
    <t>"sanace s přesahem 20%" 517,4*1,2</t>
  </si>
  <si>
    <t>37</t>
  </si>
  <si>
    <t>919735112</t>
  </si>
  <si>
    <t>Řezání stávajícího živičného krytu hl přes 50 do 100 mm</t>
  </si>
  <si>
    <t>1975403412</t>
  </si>
  <si>
    <t>"napojení" 8*2</t>
  </si>
  <si>
    <t>"křížení" 8+6+6</t>
  </si>
  <si>
    <t>"areál Amon" 16</t>
  </si>
  <si>
    <t>38</t>
  </si>
  <si>
    <t>938909311</t>
  </si>
  <si>
    <t>Čištění vozovek metením strojně podkladu nebo krytu betonového nebo živičného</t>
  </si>
  <si>
    <t>-1487474256</t>
  </si>
  <si>
    <t>39</t>
  </si>
  <si>
    <t>979024443</t>
  </si>
  <si>
    <t>Očištění vybouraných obrubníků a krajníků silničních</t>
  </si>
  <si>
    <t>-438031043</t>
  </si>
  <si>
    <t>997</t>
  </si>
  <si>
    <t>Přesun sutě</t>
  </si>
  <si>
    <t>40</t>
  </si>
  <si>
    <t>997221551</t>
  </si>
  <si>
    <t>Vodorovná doprava suti ze sypkých i kusových materiálů do 1 km</t>
  </si>
  <si>
    <t>t</t>
  </si>
  <si>
    <t>889431570</t>
  </si>
  <si>
    <t>"asf.kry+frézování" 5,17+34,574+41,712+423,543+41,392</t>
  </si>
  <si>
    <t>"výkopek" 105,84+312,38+26,08</t>
  </si>
  <si>
    <t>41</t>
  </si>
  <si>
    <t>997221559</t>
  </si>
  <si>
    <t>Příplatek ZKD 1 km u vodorovné dopravy suti ze sypkých i kusových materiálů</t>
  </si>
  <si>
    <t>610163793</t>
  </si>
  <si>
    <t>"Aš-Studánka 8 km" 990,691*7</t>
  </si>
  <si>
    <t>42</t>
  </si>
  <si>
    <t>997221873</t>
  </si>
  <si>
    <t>Poplatek za uložení na recyklační skládce (skládkovné) stavebního odpadu zeminy a kamení zatříděného do Katalogu odpadů pod kódem 17 05 04</t>
  </si>
  <si>
    <t>-412974068</t>
  </si>
  <si>
    <t>43</t>
  </si>
  <si>
    <t>997221875</t>
  </si>
  <si>
    <t>Poplatek za uložení na recyklační skládce (skládkovné) stavebního odpadu asfaltového bez obsahu dehtu zatříděného do Katalogu odpadů pod kódem 17 03 02. NUTNO PROJEDNAT S OBJEDNATELEM MOŽNOST ULOŽENÍ NA AŠSKÝCH SLUŽBÁCH K DALŠÍMU POUŽITÍ</t>
  </si>
  <si>
    <t>-1953112527</t>
  </si>
  <si>
    <t>998</t>
  </si>
  <si>
    <t>Přesun hmot</t>
  </si>
  <si>
    <t>44</t>
  </si>
  <si>
    <t>998223011</t>
  </si>
  <si>
    <t>Přesun hmot pro pozemní komunikace s krytem dlážděným</t>
  </si>
  <si>
    <t>-79423140</t>
  </si>
  <si>
    <t>VRN</t>
  </si>
  <si>
    <t>Vedlejší rozpočtové náklady</t>
  </si>
  <si>
    <t>VRN3</t>
  </si>
  <si>
    <t>Zařízení staveniště</t>
  </si>
  <si>
    <t>45</t>
  </si>
  <si>
    <t>030001000</t>
  </si>
  <si>
    <t>kpl</t>
  </si>
  <si>
    <t>1024</t>
  </si>
  <si>
    <t>242669706</t>
  </si>
  <si>
    <t>46</t>
  </si>
  <si>
    <t>034503000</t>
  </si>
  <si>
    <t>Informační tabule na staveništi</t>
  </si>
  <si>
    <t>-1334861325</t>
  </si>
  <si>
    <t>VRN5</t>
  </si>
  <si>
    <t>Finanční náklady</t>
  </si>
  <si>
    <t>47</t>
  </si>
  <si>
    <t>052103000</t>
  </si>
  <si>
    <t>Rezerva investora pro případ většího rozsahu poškození vzniklých v době mezi projektováním a realizací, dále na možné poškození obrub, podkladních vrstev atd při montáži ...</t>
  </si>
  <si>
    <t>sou</t>
  </si>
  <si>
    <t>57890917</t>
  </si>
  <si>
    <t>VRN7</t>
  </si>
  <si>
    <t>Provozní vlivy</t>
  </si>
  <si>
    <t>48</t>
  </si>
  <si>
    <t>072203000</t>
  </si>
  <si>
    <t>Silniční provoz - zajištění DIO (dopravní značení)</t>
  </si>
  <si>
    <t>155330178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</si>
</sst>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29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31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31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31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36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38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53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54</v>
      </c>
      <c r="AI60" s="41"/>
      <c r="AJ60" s="41"/>
      <c r="AK60" s="41"/>
      <c r="AL60" s="41"/>
      <c r="AM60" s="63" t="s">
        <v>55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56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57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54</v>
      </c>
      <c r="AI75" s="41"/>
      <c r="AJ75" s="41"/>
      <c r="AK75" s="41"/>
      <c r="AL75" s="41"/>
      <c r="AM75" s="63" t="s">
        <v>55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58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01-2024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Oprava MK na p. p. č. 3554/1, Alešova ul., Aš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Aš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5. 12. 2024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Město Aš, Kamenná 52, 352 02 Aš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32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59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25.65" customHeight="1">
      <c r="A90" s="37"/>
      <c r="B90" s="38"/>
      <c r="C90" s="31" t="s">
        <v>30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>Lubomír Tomandl, Židovská 9, 350 02 Cheb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60</v>
      </c>
      <c r="D92" s="93"/>
      <c r="E92" s="93"/>
      <c r="F92" s="93"/>
      <c r="G92" s="93"/>
      <c r="H92" s="94"/>
      <c r="I92" s="95" t="s">
        <v>61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62</v>
      </c>
      <c r="AH92" s="93"/>
      <c r="AI92" s="93"/>
      <c r="AJ92" s="93"/>
      <c r="AK92" s="93"/>
      <c r="AL92" s="93"/>
      <c r="AM92" s="93"/>
      <c r="AN92" s="95" t="s">
        <v>63</v>
      </c>
      <c r="AO92" s="93"/>
      <c r="AP92" s="97"/>
      <c r="AQ92" s="98" t="s">
        <v>64</v>
      </c>
      <c r="AR92" s="43"/>
      <c r="AS92" s="99" t="s">
        <v>65</v>
      </c>
      <c r="AT92" s="100" t="s">
        <v>66</v>
      </c>
      <c r="AU92" s="100" t="s">
        <v>67</v>
      </c>
      <c r="AV92" s="100" t="s">
        <v>68</v>
      </c>
      <c r="AW92" s="100" t="s">
        <v>69</v>
      </c>
      <c r="AX92" s="100" t="s">
        <v>70</v>
      </c>
      <c r="AY92" s="100" t="s">
        <v>71</v>
      </c>
      <c r="AZ92" s="100" t="s">
        <v>72</v>
      </c>
      <c r="BA92" s="100" t="s">
        <v>73</v>
      </c>
      <c r="BB92" s="100" t="s">
        <v>74</v>
      </c>
      <c r="BC92" s="100" t="s">
        <v>75</v>
      </c>
      <c r="BD92" s="101" t="s">
        <v>76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77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78</v>
      </c>
      <c r="BT94" s="116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24.75" customHeight="1">
      <c r="A95" s="117" t="s">
        <v>82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'01-2024 - Oprava MK na p....'!J28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83</v>
      </c>
      <c r="AR95" s="124"/>
      <c r="AS95" s="125">
        <v>0</v>
      </c>
      <c r="AT95" s="126">
        <f>ROUND(SUM(AV95:AW95),2)</f>
        <v>0</v>
      </c>
      <c r="AU95" s="127">
        <f>'01-2024 - Oprava MK na p....'!P124</f>
        <v>0</v>
      </c>
      <c r="AV95" s="126">
        <f>'01-2024 - Oprava MK na p....'!J31</f>
        <v>0</v>
      </c>
      <c r="AW95" s="126">
        <f>'01-2024 - Oprava MK na p....'!J32</f>
        <v>0</v>
      </c>
      <c r="AX95" s="126">
        <f>'01-2024 - Oprava MK na p....'!J33</f>
        <v>0</v>
      </c>
      <c r="AY95" s="126">
        <f>'01-2024 - Oprava MK na p....'!J34</f>
        <v>0</v>
      </c>
      <c r="AZ95" s="126">
        <f>'01-2024 - Oprava MK na p....'!F31</f>
        <v>0</v>
      </c>
      <c r="BA95" s="126">
        <f>'01-2024 - Oprava MK na p....'!F32</f>
        <v>0</v>
      </c>
      <c r="BB95" s="126">
        <f>'01-2024 - Oprava MK na p....'!F33</f>
        <v>0</v>
      </c>
      <c r="BC95" s="126">
        <f>'01-2024 - Oprava MK na p....'!F34</f>
        <v>0</v>
      </c>
      <c r="BD95" s="128">
        <f>'01-2024 - Oprava MK na p....'!F35</f>
        <v>0</v>
      </c>
      <c r="BE95" s="7"/>
      <c r="BT95" s="129" t="s">
        <v>84</v>
      </c>
      <c r="BU95" s="129" t="s">
        <v>85</v>
      </c>
      <c r="BV95" s="129" t="s">
        <v>80</v>
      </c>
      <c r="BW95" s="129" t="s">
        <v>5</v>
      </c>
      <c r="BX95" s="129" t="s">
        <v>81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STNkFQVYOtQbA5oHfMM6yCWn6EwN4OSrrUWRxc83B+SlLGLUumWExGj+4EdXCKXBysk7iukH8q9W4WS4zQKHXQ==" hashValue="CQHPJf84Jl9B2amU20AxQdXPVCpmKw/EtKeHJTP4Xe1cRT3j7QaSzJPNhuO/RHxzKt06ALzBeCrW0dTmSmb1x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-2024 - Oprava MK na p.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86</v>
      </c>
    </row>
    <row r="4" s="1" customFormat="1" ht="24.96" customHeight="1">
      <c r="B4" s="19"/>
      <c r="D4" s="132" t="s">
        <v>87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5. 12. 2024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26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27</v>
      </c>
      <c r="F13" s="37"/>
      <c r="G13" s="37"/>
      <c r="H13" s="37"/>
      <c r="I13" s="134" t="s">
        <v>28</v>
      </c>
      <c r="J13" s="136" t="s">
        <v>29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30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28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32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28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35</v>
      </c>
      <c r="E21" s="37"/>
      <c r="F21" s="37"/>
      <c r="G21" s="37"/>
      <c r="H21" s="37"/>
      <c r="I21" s="134" t="s">
        <v>25</v>
      </c>
      <c r="J21" s="136" t="s">
        <v>36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">
        <v>37</v>
      </c>
      <c r="F22" s="37"/>
      <c r="G22" s="37"/>
      <c r="H22" s="37"/>
      <c r="I22" s="134" t="s">
        <v>28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38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39</v>
      </c>
      <c r="E28" s="37"/>
      <c r="F28" s="37"/>
      <c r="G28" s="37"/>
      <c r="H28" s="37"/>
      <c r="I28" s="37"/>
      <c r="J28" s="144">
        <f>ROUND(J124,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41</v>
      </c>
      <c r="G30" s="37"/>
      <c r="H30" s="37"/>
      <c r="I30" s="145" t="s">
        <v>40</v>
      </c>
      <c r="J30" s="145" t="s">
        <v>42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43</v>
      </c>
      <c r="E31" s="134" t="s">
        <v>44</v>
      </c>
      <c r="F31" s="147">
        <f>ROUND((SUM(BE124:BE247)),  2)</f>
        <v>0</v>
      </c>
      <c r="G31" s="37"/>
      <c r="H31" s="37"/>
      <c r="I31" s="148">
        <v>0.20999999999999999</v>
      </c>
      <c r="J31" s="147">
        <f>ROUND(((SUM(BE124:BE247))*I31),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45</v>
      </c>
      <c r="F32" s="147">
        <f>ROUND((SUM(BF124:BF247)),  2)</f>
        <v>0</v>
      </c>
      <c r="G32" s="37"/>
      <c r="H32" s="37"/>
      <c r="I32" s="148">
        <v>0.12</v>
      </c>
      <c r="J32" s="147">
        <f>ROUND(((SUM(BF124:BF247))*I32),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46</v>
      </c>
      <c r="F33" s="147">
        <f>ROUND((SUM(BG124:BG247)),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47</v>
      </c>
      <c r="F34" s="147">
        <f>ROUND((SUM(BH124:BH247)),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48</v>
      </c>
      <c r="F35" s="147">
        <f>ROUND((SUM(BI124:BI247)),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49</v>
      </c>
      <c r="E37" s="151"/>
      <c r="F37" s="151"/>
      <c r="G37" s="152" t="s">
        <v>50</v>
      </c>
      <c r="H37" s="153" t="s">
        <v>51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52</v>
      </c>
      <c r="E50" s="157"/>
      <c r="F50" s="157"/>
      <c r="G50" s="156" t="s">
        <v>53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54</v>
      </c>
      <c r="E61" s="159"/>
      <c r="F61" s="160" t="s">
        <v>55</v>
      </c>
      <c r="G61" s="158" t="s">
        <v>54</v>
      </c>
      <c r="H61" s="159"/>
      <c r="I61" s="159"/>
      <c r="J61" s="161" t="s">
        <v>55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56</v>
      </c>
      <c r="E65" s="162"/>
      <c r="F65" s="162"/>
      <c r="G65" s="156" t="s">
        <v>57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54</v>
      </c>
      <c r="E76" s="159"/>
      <c r="F76" s="160" t="s">
        <v>55</v>
      </c>
      <c r="G76" s="158" t="s">
        <v>54</v>
      </c>
      <c r="H76" s="159"/>
      <c r="I76" s="159"/>
      <c r="J76" s="161" t="s">
        <v>55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88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Oprava MK na p. p. č. 3554/1, Alešova ul., Aš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Aš</v>
      </c>
      <c r="G87" s="39"/>
      <c r="H87" s="39"/>
      <c r="I87" s="31" t="s">
        <v>22</v>
      </c>
      <c r="J87" s="78" t="str">
        <f>IF(J10="","",J10)</f>
        <v>5. 12. 2024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>Město Aš, Kamenná 52, 352 02 Aš</v>
      </c>
      <c r="G89" s="39"/>
      <c r="H89" s="39"/>
      <c r="I89" s="31" t="s">
        <v>32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40.05" customHeight="1">
      <c r="A90" s="37"/>
      <c r="B90" s="38"/>
      <c r="C90" s="31" t="s">
        <v>30</v>
      </c>
      <c r="D90" s="39"/>
      <c r="E90" s="39"/>
      <c r="F90" s="26" t="str">
        <f>IF(E16="","",E16)</f>
        <v>Vyplň údaj</v>
      </c>
      <c r="G90" s="39"/>
      <c r="H90" s="39"/>
      <c r="I90" s="31" t="s">
        <v>35</v>
      </c>
      <c r="J90" s="35" t="str">
        <f>E22</f>
        <v>Lubomír Tomandl, Židovská 9, 350 02 Cheb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89</v>
      </c>
      <c r="D92" s="168"/>
      <c r="E92" s="168"/>
      <c r="F92" s="168"/>
      <c r="G92" s="168"/>
      <c r="H92" s="168"/>
      <c r="I92" s="168"/>
      <c r="J92" s="169" t="s">
        <v>90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91</v>
      </c>
      <c r="D94" s="39"/>
      <c r="E94" s="39"/>
      <c r="F94" s="39"/>
      <c r="G94" s="39"/>
      <c r="H94" s="39"/>
      <c r="I94" s="39"/>
      <c r="J94" s="109">
        <f>J124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92</v>
      </c>
    </row>
    <row r="95" s="9" customFormat="1" ht="24.96" customHeight="1">
      <c r="A95" s="9"/>
      <c r="B95" s="171"/>
      <c r="C95" s="172"/>
      <c r="D95" s="173" t="s">
        <v>93</v>
      </c>
      <c r="E95" s="174"/>
      <c r="F95" s="174"/>
      <c r="G95" s="174"/>
      <c r="H95" s="174"/>
      <c r="I95" s="174"/>
      <c r="J95" s="175">
        <f>J125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94</v>
      </c>
      <c r="E96" s="180"/>
      <c r="F96" s="180"/>
      <c r="G96" s="180"/>
      <c r="H96" s="180"/>
      <c r="I96" s="180"/>
      <c r="J96" s="181">
        <f>J126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95</v>
      </c>
      <c r="E97" s="180"/>
      <c r="F97" s="180"/>
      <c r="G97" s="180"/>
      <c r="H97" s="180"/>
      <c r="I97" s="180"/>
      <c r="J97" s="181">
        <f>J147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96</v>
      </c>
      <c r="E98" s="180"/>
      <c r="F98" s="180"/>
      <c r="G98" s="180"/>
      <c r="H98" s="180"/>
      <c r="I98" s="180"/>
      <c r="J98" s="181">
        <f>J151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97</v>
      </c>
      <c r="E99" s="180"/>
      <c r="F99" s="180"/>
      <c r="G99" s="180"/>
      <c r="H99" s="180"/>
      <c r="I99" s="180"/>
      <c r="J99" s="181">
        <f>J189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98</v>
      </c>
      <c r="E100" s="180"/>
      <c r="F100" s="180"/>
      <c r="G100" s="180"/>
      <c r="H100" s="180"/>
      <c r="I100" s="180"/>
      <c r="J100" s="181">
        <f>J193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99</v>
      </c>
      <c r="E101" s="180"/>
      <c r="F101" s="180"/>
      <c r="G101" s="180"/>
      <c r="H101" s="180"/>
      <c r="I101" s="180"/>
      <c r="J101" s="181">
        <f>J229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100</v>
      </c>
      <c r="E102" s="180"/>
      <c r="F102" s="180"/>
      <c r="G102" s="180"/>
      <c r="H102" s="180"/>
      <c r="I102" s="180"/>
      <c r="J102" s="181">
        <f>J238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1"/>
      <c r="C103" s="172"/>
      <c r="D103" s="173" t="s">
        <v>101</v>
      </c>
      <c r="E103" s="174"/>
      <c r="F103" s="174"/>
      <c r="G103" s="174"/>
      <c r="H103" s="174"/>
      <c r="I103" s="174"/>
      <c r="J103" s="175">
        <f>J240</f>
        <v>0</v>
      </c>
      <c r="K103" s="172"/>
      <c r="L103" s="17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77"/>
      <c r="C104" s="178"/>
      <c r="D104" s="179" t="s">
        <v>102</v>
      </c>
      <c r="E104" s="180"/>
      <c r="F104" s="180"/>
      <c r="G104" s="180"/>
      <c r="H104" s="180"/>
      <c r="I104" s="180"/>
      <c r="J104" s="181">
        <f>J241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103</v>
      </c>
      <c r="E105" s="180"/>
      <c r="F105" s="180"/>
      <c r="G105" s="180"/>
      <c r="H105" s="180"/>
      <c r="I105" s="180"/>
      <c r="J105" s="181">
        <f>J244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7"/>
      <c r="C106" s="178"/>
      <c r="D106" s="179" t="s">
        <v>104</v>
      </c>
      <c r="E106" s="180"/>
      <c r="F106" s="180"/>
      <c r="G106" s="180"/>
      <c r="H106" s="180"/>
      <c r="I106" s="180"/>
      <c r="J106" s="181">
        <f>J246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105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E7</f>
        <v>Oprava MK na p. p. č. 3554/1, Alešova ul., Aš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20</v>
      </c>
      <c r="D118" s="39"/>
      <c r="E118" s="39"/>
      <c r="F118" s="26" t="str">
        <f>F10</f>
        <v>Aš</v>
      </c>
      <c r="G118" s="39"/>
      <c r="H118" s="39"/>
      <c r="I118" s="31" t="s">
        <v>22</v>
      </c>
      <c r="J118" s="78" t="str">
        <f>IF(J10="","",J10)</f>
        <v>5. 12. 2024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24</v>
      </c>
      <c r="D120" s="39"/>
      <c r="E120" s="39"/>
      <c r="F120" s="26" t="str">
        <f>E13</f>
        <v>Město Aš, Kamenná 52, 352 02 Aš</v>
      </c>
      <c r="G120" s="39"/>
      <c r="H120" s="39"/>
      <c r="I120" s="31" t="s">
        <v>32</v>
      </c>
      <c r="J120" s="35" t="str">
        <f>E19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40.05" customHeight="1">
      <c r="A121" s="37"/>
      <c r="B121" s="38"/>
      <c r="C121" s="31" t="s">
        <v>30</v>
      </c>
      <c r="D121" s="39"/>
      <c r="E121" s="39"/>
      <c r="F121" s="26" t="str">
        <f>IF(E16="","",E16)</f>
        <v>Vyplň údaj</v>
      </c>
      <c r="G121" s="39"/>
      <c r="H121" s="39"/>
      <c r="I121" s="31" t="s">
        <v>35</v>
      </c>
      <c r="J121" s="35" t="str">
        <f>E22</f>
        <v>Lubomír Tomandl, Židovská 9, 350 02 Cheb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83"/>
      <c r="B123" s="184"/>
      <c r="C123" s="185" t="s">
        <v>106</v>
      </c>
      <c r="D123" s="186" t="s">
        <v>64</v>
      </c>
      <c r="E123" s="186" t="s">
        <v>60</v>
      </c>
      <c r="F123" s="186" t="s">
        <v>61</v>
      </c>
      <c r="G123" s="186" t="s">
        <v>107</v>
      </c>
      <c r="H123" s="186" t="s">
        <v>108</v>
      </c>
      <c r="I123" s="186" t="s">
        <v>109</v>
      </c>
      <c r="J123" s="187" t="s">
        <v>90</v>
      </c>
      <c r="K123" s="188" t="s">
        <v>110</v>
      </c>
      <c r="L123" s="189"/>
      <c r="M123" s="99" t="s">
        <v>1</v>
      </c>
      <c r="N123" s="100" t="s">
        <v>43</v>
      </c>
      <c r="O123" s="100" t="s">
        <v>111</v>
      </c>
      <c r="P123" s="100" t="s">
        <v>112</v>
      </c>
      <c r="Q123" s="100" t="s">
        <v>113</v>
      </c>
      <c r="R123" s="100" t="s">
        <v>114</v>
      </c>
      <c r="S123" s="100" t="s">
        <v>115</v>
      </c>
      <c r="T123" s="101" t="s">
        <v>116</v>
      </c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</row>
    <row r="124" s="2" customFormat="1" ht="22.8" customHeight="1">
      <c r="A124" s="37"/>
      <c r="B124" s="38"/>
      <c r="C124" s="106" t="s">
        <v>117</v>
      </c>
      <c r="D124" s="39"/>
      <c r="E124" s="39"/>
      <c r="F124" s="39"/>
      <c r="G124" s="39"/>
      <c r="H124" s="39"/>
      <c r="I124" s="39"/>
      <c r="J124" s="190">
        <f>BK124</f>
        <v>0</v>
      </c>
      <c r="K124" s="39"/>
      <c r="L124" s="43"/>
      <c r="M124" s="102"/>
      <c r="N124" s="191"/>
      <c r="O124" s="103"/>
      <c r="P124" s="192">
        <f>P125+P240</f>
        <v>0</v>
      </c>
      <c r="Q124" s="103"/>
      <c r="R124" s="192">
        <f>R125+R240</f>
        <v>174.13903720000002</v>
      </c>
      <c r="S124" s="103"/>
      <c r="T124" s="193">
        <f>T125+T240</f>
        <v>1022.5310999999999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78</v>
      </c>
      <c r="AU124" s="16" t="s">
        <v>92</v>
      </c>
      <c r="BK124" s="194">
        <f>BK125+BK240</f>
        <v>0</v>
      </c>
    </row>
    <row r="125" s="12" customFormat="1" ht="25.92" customHeight="1">
      <c r="A125" s="12"/>
      <c r="B125" s="195"/>
      <c r="C125" s="196"/>
      <c r="D125" s="197" t="s">
        <v>78</v>
      </c>
      <c r="E125" s="198" t="s">
        <v>118</v>
      </c>
      <c r="F125" s="198" t="s">
        <v>119</v>
      </c>
      <c r="G125" s="196"/>
      <c r="H125" s="196"/>
      <c r="I125" s="199"/>
      <c r="J125" s="200">
        <f>BK125</f>
        <v>0</v>
      </c>
      <c r="K125" s="196"/>
      <c r="L125" s="201"/>
      <c r="M125" s="202"/>
      <c r="N125" s="203"/>
      <c r="O125" s="203"/>
      <c r="P125" s="204">
        <f>P126+P147+P151+P189+P193+P229+P238</f>
        <v>0</v>
      </c>
      <c r="Q125" s="203"/>
      <c r="R125" s="204">
        <f>R126+R147+R151+R189+R193+R229+R238</f>
        <v>174.13903720000002</v>
      </c>
      <c r="S125" s="203"/>
      <c r="T125" s="205">
        <f>T126+T147+T151+T189+T193+T229+T238</f>
        <v>1022.5310999999999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6" t="s">
        <v>84</v>
      </c>
      <c r="AT125" s="207" t="s">
        <v>78</v>
      </c>
      <c r="AU125" s="207" t="s">
        <v>79</v>
      </c>
      <c r="AY125" s="206" t="s">
        <v>120</v>
      </c>
      <c r="BK125" s="208">
        <f>BK126+BK147+BK151+BK189+BK193+BK229+BK238</f>
        <v>0</v>
      </c>
    </row>
    <row r="126" s="12" customFormat="1" ht="22.8" customHeight="1">
      <c r="A126" s="12"/>
      <c r="B126" s="195"/>
      <c r="C126" s="196"/>
      <c r="D126" s="197" t="s">
        <v>78</v>
      </c>
      <c r="E126" s="209" t="s">
        <v>84</v>
      </c>
      <c r="F126" s="209" t="s">
        <v>121</v>
      </c>
      <c r="G126" s="196"/>
      <c r="H126" s="196"/>
      <c r="I126" s="199"/>
      <c r="J126" s="210">
        <f>BK126</f>
        <v>0</v>
      </c>
      <c r="K126" s="196"/>
      <c r="L126" s="201"/>
      <c r="M126" s="202"/>
      <c r="N126" s="203"/>
      <c r="O126" s="203"/>
      <c r="P126" s="204">
        <f>SUM(P127:P146)</f>
        <v>0</v>
      </c>
      <c r="Q126" s="203"/>
      <c r="R126" s="204">
        <f>SUM(R127:R146)</f>
        <v>0.061383</v>
      </c>
      <c r="S126" s="203"/>
      <c r="T126" s="205">
        <f>SUM(T127:T146)</f>
        <v>974.83910000000003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6" t="s">
        <v>84</v>
      </c>
      <c r="AT126" s="207" t="s">
        <v>78</v>
      </c>
      <c r="AU126" s="207" t="s">
        <v>84</v>
      </c>
      <c r="AY126" s="206" t="s">
        <v>120</v>
      </c>
      <c r="BK126" s="208">
        <f>SUM(BK127:BK146)</f>
        <v>0</v>
      </c>
    </row>
    <row r="127" s="2" customFormat="1" ht="24.15" customHeight="1">
      <c r="A127" s="37"/>
      <c r="B127" s="38"/>
      <c r="C127" s="211" t="s">
        <v>84</v>
      </c>
      <c r="D127" s="211" t="s">
        <v>122</v>
      </c>
      <c r="E127" s="212" t="s">
        <v>123</v>
      </c>
      <c r="F127" s="213" t="s">
        <v>124</v>
      </c>
      <c r="G127" s="214" t="s">
        <v>125</v>
      </c>
      <c r="H127" s="215">
        <v>23.5</v>
      </c>
      <c r="I127" s="216"/>
      <c r="J127" s="217">
        <f>ROUND(I127*H127,2)</f>
        <v>0</v>
      </c>
      <c r="K127" s="218"/>
      <c r="L127" s="43"/>
      <c r="M127" s="219" t="s">
        <v>1</v>
      </c>
      <c r="N127" s="220" t="s">
        <v>44</v>
      </c>
      <c r="O127" s="90"/>
      <c r="P127" s="221">
        <f>O127*H127</f>
        <v>0</v>
      </c>
      <c r="Q127" s="221">
        <v>0</v>
      </c>
      <c r="R127" s="221">
        <f>Q127*H127</f>
        <v>0</v>
      </c>
      <c r="S127" s="221">
        <v>0.22</v>
      </c>
      <c r="T127" s="222">
        <f>S127*H127</f>
        <v>5.1699999999999999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3" t="s">
        <v>126</v>
      </c>
      <c r="AT127" s="223" t="s">
        <v>122</v>
      </c>
      <c r="AU127" s="223" t="s">
        <v>86</v>
      </c>
      <c r="AY127" s="16" t="s">
        <v>120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6" t="s">
        <v>84</v>
      </c>
      <c r="BK127" s="224">
        <f>ROUND(I127*H127,2)</f>
        <v>0</v>
      </c>
      <c r="BL127" s="16" t="s">
        <v>126</v>
      </c>
      <c r="BM127" s="223" t="s">
        <v>127</v>
      </c>
    </row>
    <row r="128" s="13" customFormat="1">
      <c r="A128" s="13"/>
      <c r="B128" s="225"/>
      <c r="C128" s="226"/>
      <c r="D128" s="227" t="s">
        <v>128</v>
      </c>
      <c r="E128" s="228" t="s">
        <v>1</v>
      </c>
      <c r="F128" s="229" t="s">
        <v>129</v>
      </c>
      <c r="G128" s="226"/>
      <c r="H128" s="230">
        <v>23.5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128</v>
      </c>
      <c r="AU128" s="236" t="s">
        <v>86</v>
      </c>
      <c r="AV128" s="13" t="s">
        <v>86</v>
      </c>
      <c r="AW128" s="13" t="s">
        <v>34</v>
      </c>
      <c r="AX128" s="13" t="s">
        <v>84</v>
      </c>
      <c r="AY128" s="236" t="s">
        <v>120</v>
      </c>
    </row>
    <row r="129" s="2" customFormat="1" ht="24.15" customHeight="1">
      <c r="A129" s="37"/>
      <c r="B129" s="38"/>
      <c r="C129" s="211" t="s">
        <v>86</v>
      </c>
      <c r="D129" s="211" t="s">
        <v>122</v>
      </c>
      <c r="E129" s="212" t="s">
        <v>130</v>
      </c>
      <c r="F129" s="213" t="s">
        <v>131</v>
      </c>
      <c r="G129" s="214" t="s">
        <v>125</v>
      </c>
      <c r="H129" s="215">
        <v>352.80000000000001</v>
      </c>
      <c r="I129" s="216"/>
      <c r="J129" s="217">
        <f>ROUND(I129*H129,2)</f>
        <v>0</v>
      </c>
      <c r="K129" s="218"/>
      <c r="L129" s="43"/>
      <c r="M129" s="219" t="s">
        <v>1</v>
      </c>
      <c r="N129" s="220" t="s">
        <v>44</v>
      </c>
      <c r="O129" s="90"/>
      <c r="P129" s="221">
        <f>O129*H129</f>
        <v>0</v>
      </c>
      <c r="Q129" s="221">
        <v>0</v>
      </c>
      <c r="R129" s="221">
        <f>Q129*H129</f>
        <v>0</v>
      </c>
      <c r="S129" s="221">
        <v>0.29999999999999999</v>
      </c>
      <c r="T129" s="222">
        <f>S129*H129</f>
        <v>105.84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3" t="s">
        <v>126</v>
      </c>
      <c r="AT129" s="223" t="s">
        <v>122</v>
      </c>
      <c r="AU129" s="223" t="s">
        <v>86</v>
      </c>
      <c r="AY129" s="16" t="s">
        <v>120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6" t="s">
        <v>84</v>
      </c>
      <c r="BK129" s="224">
        <f>ROUND(I129*H129,2)</f>
        <v>0</v>
      </c>
      <c r="BL129" s="16" t="s">
        <v>126</v>
      </c>
      <c r="BM129" s="223" t="s">
        <v>132</v>
      </c>
    </row>
    <row r="130" s="13" customFormat="1">
      <c r="A130" s="13"/>
      <c r="B130" s="225"/>
      <c r="C130" s="226"/>
      <c r="D130" s="227" t="s">
        <v>128</v>
      </c>
      <c r="E130" s="228" t="s">
        <v>1</v>
      </c>
      <c r="F130" s="229" t="s">
        <v>133</v>
      </c>
      <c r="G130" s="226"/>
      <c r="H130" s="230">
        <v>352.80000000000001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128</v>
      </c>
      <c r="AU130" s="236" t="s">
        <v>86</v>
      </c>
      <c r="AV130" s="13" t="s">
        <v>86</v>
      </c>
      <c r="AW130" s="13" t="s">
        <v>34</v>
      </c>
      <c r="AX130" s="13" t="s">
        <v>84</v>
      </c>
      <c r="AY130" s="236" t="s">
        <v>120</v>
      </c>
    </row>
    <row r="131" s="2" customFormat="1" ht="24.15" customHeight="1">
      <c r="A131" s="37"/>
      <c r="B131" s="38"/>
      <c r="C131" s="211" t="s">
        <v>134</v>
      </c>
      <c r="D131" s="211" t="s">
        <v>122</v>
      </c>
      <c r="E131" s="212" t="s">
        <v>135</v>
      </c>
      <c r="F131" s="213" t="s">
        <v>136</v>
      </c>
      <c r="G131" s="214" t="s">
        <v>125</v>
      </c>
      <c r="H131" s="215">
        <v>624.75999999999999</v>
      </c>
      <c r="I131" s="216"/>
      <c r="J131" s="217">
        <f>ROUND(I131*H131,2)</f>
        <v>0</v>
      </c>
      <c r="K131" s="218"/>
      <c r="L131" s="43"/>
      <c r="M131" s="219" t="s">
        <v>1</v>
      </c>
      <c r="N131" s="220" t="s">
        <v>44</v>
      </c>
      <c r="O131" s="90"/>
      <c r="P131" s="221">
        <f>O131*H131</f>
        <v>0</v>
      </c>
      <c r="Q131" s="221">
        <v>0</v>
      </c>
      <c r="R131" s="221">
        <f>Q131*H131</f>
        <v>0</v>
      </c>
      <c r="S131" s="221">
        <v>0.5</v>
      </c>
      <c r="T131" s="222">
        <f>S131*H131</f>
        <v>312.38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3" t="s">
        <v>126</v>
      </c>
      <c r="AT131" s="223" t="s">
        <v>122</v>
      </c>
      <c r="AU131" s="223" t="s">
        <v>86</v>
      </c>
      <c r="AY131" s="16" t="s">
        <v>120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6" t="s">
        <v>84</v>
      </c>
      <c r="BK131" s="224">
        <f>ROUND(I131*H131,2)</f>
        <v>0</v>
      </c>
      <c r="BL131" s="16" t="s">
        <v>126</v>
      </c>
      <c r="BM131" s="223" t="s">
        <v>137</v>
      </c>
    </row>
    <row r="132" s="13" customFormat="1">
      <c r="A132" s="13"/>
      <c r="B132" s="225"/>
      <c r="C132" s="226"/>
      <c r="D132" s="227" t="s">
        <v>128</v>
      </c>
      <c r="E132" s="228" t="s">
        <v>1</v>
      </c>
      <c r="F132" s="229" t="s">
        <v>138</v>
      </c>
      <c r="G132" s="226"/>
      <c r="H132" s="230">
        <v>517.39999999999998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128</v>
      </c>
      <c r="AU132" s="236" t="s">
        <v>86</v>
      </c>
      <c r="AV132" s="13" t="s">
        <v>86</v>
      </c>
      <c r="AW132" s="13" t="s">
        <v>34</v>
      </c>
      <c r="AX132" s="13" t="s">
        <v>79</v>
      </c>
      <c r="AY132" s="236" t="s">
        <v>120</v>
      </c>
    </row>
    <row r="133" s="13" customFormat="1">
      <c r="A133" s="13"/>
      <c r="B133" s="225"/>
      <c r="C133" s="226"/>
      <c r="D133" s="227" t="s">
        <v>128</v>
      </c>
      <c r="E133" s="228" t="s">
        <v>1</v>
      </c>
      <c r="F133" s="229" t="s">
        <v>139</v>
      </c>
      <c r="G133" s="226"/>
      <c r="H133" s="230">
        <v>107.36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128</v>
      </c>
      <c r="AU133" s="236" t="s">
        <v>86</v>
      </c>
      <c r="AV133" s="13" t="s">
        <v>86</v>
      </c>
      <c r="AW133" s="13" t="s">
        <v>34</v>
      </c>
      <c r="AX133" s="13" t="s">
        <v>79</v>
      </c>
      <c r="AY133" s="236" t="s">
        <v>120</v>
      </c>
    </row>
    <row r="134" s="14" customFormat="1">
      <c r="A134" s="14"/>
      <c r="B134" s="237"/>
      <c r="C134" s="238"/>
      <c r="D134" s="227" t="s">
        <v>128</v>
      </c>
      <c r="E134" s="239" t="s">
        <v>1</v>
      </c>
      <c r="F134" s="240" t="s">
        <v>140</v>
      </c>
      <c r="G134" s="238"/>
      <c r="H134" s="241">
        <v>624.75999999999999</v>
      </c>
      <c r="I134" s="242"/>
      <c r="J134" s="238"/>
      <c r="K134" s="238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128</v>
      </c>
      <c r="AU134" s="247" t="s">
        <v>86</v>
      </c>
      <c r="AV134" s="14" t="s">
        <v>126</v>
      </c>
      <c r="AW134" s="14" t="s">
        <v>34</v>
      </c>
      <c r="AX134" s="14" t="s">
        <v>84</v>
      </c>
      <c r="AY134" s="247" t="s">
        <v>120</v>
      </c>
    </row>
    <row r="135" s="2" customFormat="1" ht="24.15" customHeight="1">
      <c r="A135" s="37"/>
      <c r="B135" s="38"/>
      <c r="C135" s="211" t="s">
        <v>126</v>
      </c>
      <c r="D135" s="211" t="s">
        <v>122</v>
      </c>
      <c r="E135" s="212" t="s">
        <v>141</v>
      </c>
      <c r="F135" s="213" t="s">
        <v>142</v>
      </c>
      <c r="G135" s="214" t="s">
        <v>125</v>
      </c>
      <c r="H135" s="215">
        <v>352.80000000000001</v>
      </c>
      <c r="I135" s="216"/>
      <c r="J135" s="217">
        <f>ROUND(I135*H135,2)</f>
        <v>0</v>
      </c>
      <c r="K135" s="218"/>
      <c r="L135" s="43"/>
      <c r="M135" s="219" t="s">
        <v>1</v>
      </c>
      <c r="N135" s="220" t="s">
        <v>44</v>
      </c>
      <c r="O135" s="90"/>
      <c r="P135" s="221">
        <f>O135*H135</f>
        <v>0</v>
      </c>
      <c r="Q135" s="221">
        <v>0</v>
      </c>
      <c r="R135" s="221">
        <f>Q135*H135</f>
        <v>0</v>
      </c>
      <c r="S135" s="221">
        <v>0.098000000000000004</v>
      </c>
      <c r="T135" s="222">
        <f>S135*H135</f>
        <v>34.574400000000004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3" t="s">
        <v>126</v>
      </c>
      <c r="AT135" s="223" t="s">
        <v>122</v>
      </c>
      <c r="AU135" s="223" t="s">
        <v>86</v>
      </c>
      <c r="AY135" s="16" t="s">
        <v>120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6" t="s">
        <v>84</v>
      </c>
      <c r="BK135" s="224">
        <f>ROUND(I135*H135,2)</f>
        <v>0</v>
      </c>
      <c r="BL135" s="16" t="s">
        <v>126</v>
      </c>
      <c r="BM135" s="223" t="s">
        <v>143</v>
      </c>
    </row>
    <row r="136" s="13" customFormat="1">
      <c r="A136" s="13"/>
      <c r="B136" s="225"/>
      <c r="C136" s="226"/>
      <c r="D136" s="227" t="s">
        <v>128</v>
      </c>
      <c r="E136" s="228" t="s">
        <v>1</v>
      </c>
      <c r="F136" s="229" t="s">
        <v>144</v>
      </c>
      <c r="G136" s="226"/>
      <c r="H136" s="230">
        <v>352.80000000000001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128</v>
      </c>
      <c r="AU136" s="236" t="s">
        <v>86</v>
      </c>
      <c r="AV136" s="13" t="s">
        <v>86</v>
      </c>
      <c r="AW136" s="13" t="s">
        <v>34</v>
      </c>
      <c r="AX136" s="13" t="s">
        <v>84</v>
      </c>
      <c r="AY136" s="236" t="s">
        <v>120</v>
      </c>
    </row>
    <row r="137" s="2" customFormat="1" ht="24.15" customHeight="1">
      <c r="A137" s="37"/>
      <c r="B137" s="38"/>
      <c r="C137" s="211" t="s">
        <v>145</v>
      </c>
      <c r="D137" s="211" t="s">
        <v>122</v>
      </c>
      <c r="E137" s="212" t="s">
        <v>146</v>
      </c>
      <c r="F137" s="213" t="s">
        <v>147</v>
      </c>
      <c r="G137" s="214" t="s">
        <v>125</v>
      </c>
      <c r="H137" s="215">
        <v>189.59999999999999</v>
      </c>
      <c r="I137" s="216"/>
      <c r="J137" s="217">
        <f>ROUND(I137*H137,2)</f>
        <v>0</v>
      </c>
      <c r="K137" s="218"/>
      <c r="L137" s="43"/>
      <c r="M137" s="219" t="s">
        <v>1</v>
      </c>
      <c r="N137" s="220" t="s">
        <v>44</v>
      </c>
      <c r="O137" s="90"/>
      <c r="P137" s="221">
        <f>O137*H137</f>
        <v>0</v>
      </c>
      <c r="Q137" s="221">
        <v>0</v>
      </c>
      <c r="R137" s="221">
        <f>Q137*H137</f>
        <v>0</v>
      </c>
      <c r="S137" s="221">
        <v>0.22</v>
      </c>
      <c r="T137" s="222">
        <f>S137*H137</f>
        <v>41.711999999999996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3" t="s">
        <v>126</v>
      </c>
      <c r="AT137" s="223" t="s">
        <v>122</v>
      </c>
      <c r="AU137" s="223" t="s">
        <v>86</v>
      </c>
      <c r="AY137" s="16" t="s">
        <v>120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6" t="s">
        <v>84</v>
      </c>
      <c r="BK137" s="224">
        <f>ROUND(I137*H137,2)</f>
        <v>0</v>
      </c>
      <c r="BL137" s="16" t="s">
        <v>126</v>
      </c>
      <c r="BM137" s="223" t="s">
        <v>148</v>
      </c>
    </row>
    <row r="138" s="13" customFormat="1">
      <c r="A138" s="13"/>
      <c r="B138" s="225"/>
      <c r="C138" s="226"/>
      <c r="D138" s="227" t="s">
        <v>128</v>
      </c>
      <c r="E138" s="228" t="s">
        <v>1</v>
      </c>
      <c r="F138" s="229" t="s">
        <v>149</v>
      </c>
      <c r="G138" s="226"/>
      <c r="H138" s="230">
        <v>189.59999999999999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128</v>
      </c>
      <c r="AU138" s="236" t="s">
        <v>86</v>
      </c>
      <c r="AV138" s="13" t="s">
        <v>86</v>
      </c>
      <c r="AW138" s="13" t="s">
        <v>34</v>
      </c>
      <c r="AX138" s="13" t="s">
        <v>84</v>
      </c>
      <c r="AY138" s="236" t="s">
        <v>120</v>
      </c>
    </row>
    <row r="139" s="2" customFormat="1" ht="24.15" customHeight="1">
      <c r="A139" s="37"/>
      <c r="B139" s="38"/>
      <c r="C139" s="211" t="s">
        <v>150</v>
      </c>
      <c r="D139" s="211" t="s">
        <v>122</v>
      </c>
      <c r="E139" s="212" t="s">
        <v>151</v>
      </c>
      <c r="F139" s="213" t="s">
        <v>152</v>
      </c>
      <c r="G139" s="214" t="s">
        <v>125</v>
      </c>
      <c r="H139" s="215">
        <v>2046.0999999999999</v>
      </c>
      <c r="I139" s="216"/>
      <c r="J139" s="217">
        <f>ROUND(I139*H139,2)</f>
        <v>0</v>
      </c>
      <c r="K139" s="218"/>
      <c r="L139" s="43"/>
      <c r="M139" s="219" t="s">
        <v>1</v>
      </c>
      <c r="N139" s="220" t="s">
        <v>44</v>
      </c>
      <c r="O139" s="90"/>
      <c r="P139" s="221">
        <f>O139*H139</f>
        <v>0</v>
      </c>
      <c r="Q139" s="221">
        <v>3.0000000000000001E-05</v>
      </c>
      <c r="R139" s="221">
        <f>Q139*H139</f>
        <v>0.061383</v>
      </c>
      <c r="S139" s="221">
        <v>0.20699999999999999</v>
      </c>
      <c r="T139" s="222">
        <f>S139*H139</f>
        <v>423.54269999999997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3" t="s">
        <v>126</v>
      </c>
      <c r="AT139" s="223" t="s">
        <v>122</v>
      </c>
      <c r="AU139" s="223" t="s">
        <v>86</v>
      </c>
      <c r="AY139" s="16" t="s">
        <v>120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6" t="s">
        <v>84</v>
      </c>
      <c r="BK139" s="224">
        <f>ROUND(I139*H139,2)</f>
        <v>0</v>
      </c>
      <c r="BL139" s="16" t="s">
        <v>126</v>
      </c>
      <c r="BM139" s="223" t="s">
        <v>153</v>
      </c>
    </row>
    <row r="140" s="13" customFormat="1">
      <c r="A140" s="13"/>
      <c r="B140" s="225"/>
      <c r="C140" s="226"/>
      <c r="D140" s="227" t="s">
        <v>128</v>
      </c>
      <c r="E140" s="228" t="s">
        <v>1</v>
      </c>
      <c r="F140" s="229" t="s">
        <v>154</v>
      </c>
      <c r="G140" s="226"/>
      <c r="H140" s="230">
        <v>1856.5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128</v>
      </c>
      <c r="AU140" s="236" t="s">
        <v>86</v>
      </c>
      <c r="AV140" s="13" t="s">
        <v>86</v>
      </c>
      <c r="AW140" s="13" t="s">
        <v>34</v>
      </c>
      <c r="AX140" s="13" t="s">
        <v>79</v>
      </c>
      <c r="AY140" s="236" t="s">
        <v>120</v>
      </c>
    </row>
    <row r="141" s="13" customFormat="1">
      <c r="A141" s="13"/>
      <c r="B141" s="225"/>
      <c r="C141" s="226"/>
      <c r="D141" s="227" t="s">
        <v>128</v>
      </c>
      <c r="E141" s="228" t="s">
        <v>1</v>
      </c>
      <c r="F141" s="229" t="s">
        <v>155</v>
      </c>
      <c r="G141" s="226"/>
      <c r="H141" s="230">
        <v>189.59999999999999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128</v>
      </c>
      <c r="AU141" s="236" t="s">
        <v>86</v>
      </c>
      <c r="AV141" s="13" t="s">
        <v>86</v>
      </c>
      <c r="AW141" s="13" t="s">
        <v>34</v>
      </c>
      <c r="AX141" s="13" t="s">
        <v>79</v>
      </c>
      <c r="AY141" s="236" t="s">
        <v>120</v>
      </c>
    </row>
    <row r="142" s="14" customFormat="1">
      <c r="A142" s="14"/>
      <c r="B142" s="237"/>
      <c r="C142" s="238"/>
      <c r="D142" s="227" t="s">
        <v>128</v>
      </c>
      <c r="E142" s="239" t="s">
        <v>1</v>
      </c>
      <c r="F142" s="240" t="s">
        <v>140</v>
      </c>
      <c r="G142" s="238"/>
      <c r="H142" s="241">
        <v>2046.0999999999999</v>
      </c>
      <c r="I142" s="242"/>
      <c r="J142" s="238"/>
      <c r="K142" s="238"/>
      <c r="L142" s="243"/>
      <c r="M142" s="244"/>
      <c r="N142" s="245"/>
      <c r="O142" s="245"/>
      <c r="P142" s="245"/>
      <c r="Q142" s="245"/>
      <c r="R142" s="245"/>
      <c r="S142" s="245"/>
      <c r="T142" s="246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7" t="s">
        <v>128</v>
      </c>
      <c r="AU142" s="247" t="s">
        <v>86</v>
      </c>
      <c r="AV142" s="14" t="s">
        <v>126</v>
      </c>
      <c r="AW142" s="14" t="s">
        <v>34</v>
      </c>
      <c r="AX142" s="14" t="s">
        <v>84</v>
      </c>
      <c r="AY142" s="247" t="s">
        <v>120</v>
      </c>
    </row>
    <row r="143" s="2" customFormat="1" ht="16.5" customHeight="1">
      <c r="A143" s="37"/>
      <c r="B143" s="38"/>
      <c r="C143" s="211" t="s">
        <v>156</v>
      </c>
      <c r="D143" s="211" t="s">
        <v>122</v>
      </c>
      <c r="E143" s="212" t="s">
        <v>157</v>
      </c>
      <c r="F143" s="213" t="s">
        <v>158</v>
      </c>
      <c r="G143" s="214" t="s">
        <v>159</v>
      </c>
      <c r="H143" s="215">
        <v>178</v>
      </c>
      <c r="I143" s="216"/>
      <c r="J143" s="217">
        <f>ROUND(I143*H143,2)</f>
        <v>0</v>
      </c>
      <c r="K143" s="218"/>
      <c r="L143" s="43"/>
      <c r="M143" s="219" t="s">
        <v>1</v>
      </c>
      <c r="N143" s="220" t="s">
        <v>44</v>
      </c>
      <c r="O143" s="90"/>
      <c r="P143" s="221">
        <f>O143*H143</f>
        <v>0</v>
      </c>
      <c r="Q143" s="221">
        <v>0</v>
      </c>
      <c r="R143" s="221">
        <f>Q143*H143</f>
        <v>0</v>
      </c>
      <c r="S143" s="221">
        <v>0.28999999999999998</v>
      </c>
      <c r="T143" s="222">
        <f>S143*H143</f>
        <v>51.619999999999997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3" t="s">
        <v>126</v>
      </c>
      <c r="AT143" s="223" t="s">
        <v>122</v>
      </c>
      <c r="AU143" s="223" t="s">
        <v>86</v>
      </c>
      <c r="AY143" s="16" t="s">
        <v>120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6" t="s">
        <v>84</v>
      </c>
      <c r="BK143" s="224">
        <f>ROUND(I143*H143,2)</f>
        <v>0</v>
      </c>
      <c r="BL143" s="16" t="s">
        <v>126</v>
      </c>
      <c r="BM143" s="223" t="s">
        <v>160</v>
      </c>
    </row>
    <row r="144" s="13" customFormat="1">
      <c r="A144" s="13"/>
      <c r="B144" s="225"/>
      <c r="C144" s="226"/>
      <c r="D144" s="227" t="s">
        <v>128</v>
      </c>
      <c r="E144" s="228" t="s">
        <v>1</v>
      </c>
      <c r="F144" s="229" t="s">
        <v>161</v>
      </c>
      <c r="G144" s="226"/>
      <c r="H144" s="230">
        <v>178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128</v>
      </c>
      <c r="AU144" s="236" t="s">
        <v>86</v>
      </c>
      <c r="AV144" s="13" t="s">
        <v>86</v>
      </c>
      <c r="AW144" s="13" t="s">
        <v>34</v>
      </c>
      <c r="AX144" s="13" t="s">
        <v>84</v>
      </c>
      <c r="AY144" s="236" t="s">
        <v>120</v>
      </c>
    </row>
    <row r="145" s="2" customFormat="1" ht="33" customHeight="1">
      <c r="A145" s="37"/>
      <c r="B145" s="38"/>
      <c r="C145" s="211" t="s">
        <v>162</v>
      </c>
      <c r="D145" s="211" t="s">
        <v>122</v>
      </c>
      <c r="E145" s="212" t="s">
        <v>163</v>
      </c>
      <c r="F145" s="213" t="s">
        <v>164</v>
      </c>
      <c r="G145" s="214" t="s">
        <v>165</v>
      </c>
      <c r="H145" s="215">
        <v>14.49</v>
      </c>
      <c r="I145" s="216"/>
      <c r="J145" s="217">
        <f>ROUND(I145*H145,2)</f>
        <v>0</v>
      </c>
      <c r="K145" s="218"/>
      <c r="L145" s="43"/>
      <c r="M145" s="219" t="s">
        <v>1</v>
      </c>
      <c r="N145" s="220" t="s">
        <v>44</v>
      </c>
      <c r="O145" s="90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126</v>
      </c>
      <c r="AT145" s="223" t="s">
        <v>122</v>
      </c>
      <c r="AU145" s="223" t="s">
        <v>86</v>
      </c>
      <c r="AY145" s="16" t="s">
        <v>120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84</v>
      </c>
      <c r="BK145" s="224">
        <f>ROUND(I145*H145,2)</f>
        <v>0</v>
      </c>
      <c r="BL145" s="16" t="s">
        <v>126</v>
      </c>
      <c r="BM145" s="223" t="s">
        <v>166</v>
      </c>
    </row>
    <row r="146" s="13" customFormat="1">
      <c r="A146" s="13"/>
      <c r="B146" s="225"/>
      <c r="C146" s="226"/>
      <c r="D146" s="227" t="s">
        <v>128</v>
      </c>
      <c r="E146" s="228" t="s">
        <v>1</v>
      </c>
      <c r="F146" s="229" t="s">
        <v>167</v>
      </c>
      <c r="G146" s="226"/>
      <c r="H146" s="230">
        <v>14.49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128</v>
      </c>
      <c r="AU146" s="236" t="s">
        <v>86</v>
      </c>
      <c r="AV146" s="13" t="s">
        <v>86</v>
      </c>
      <c r="AW146" s="13" t="s">
        <v>34</v>
      </c>
      <c r="AX146" s="13" t="s">
        <v>84</v>
      </c>
      <c r="AY146" s="236" t="s">
        <v>120</v>
      </c>
    </row>
    <row r="147" s="12" customFormat="1" ht="22.8" customHeight="1">
      <c r="A147" s="12"/>
      <c r="B147" s="195"/>
      <c r="C147" s="196"/>
      <c r="D147" s="197" t="s">
        <v>78</v>
      </c>
      <c r="E147" s="209" t="s">
        <v>134</v>
      </c>
      <c r="F147" s="209" t="s">
        <v>168</v>
      </c>
      <c r="G147" s="196"/>
      <c r="H147" s="196"/>
      <c r="I147" s="199"/>
      <c r="J147" s="210">
        <f>BK147</f>
        <v>0</v>
      </c>
      <c r="K147" s="196"/>
      <c r="L147" s="201"/>
      <c r="M147" s="202"/>
      <c r="N147" s="203"/>
      <c r="O147" s="203"/>
      <c r="P147" s="204">
        <f>SUM(P148:P150)</f>
        <v>0</v>
      </c>
      <c r="Q147" s="203"/>
      <c r="R147" s="204">
        <f>SUM(R148:R150)</f>
        <v>9.1315999999999988</v>
      </c>
      <c r="S147" s="203"/>
      <c r="T147" s="205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6" t="s">
        <v>84</v>
      </c>
      <c r="AT147" s="207" t="s">
        <v>78</v>
      </c>
      <c r="AU147" s="207" t="s">
        <v>84</v>
      </c>
      <c r="AY147" s="206" t="s">
        <v>120</v>
      </c>
      <c r="BK147" s="208">
        <f>SUM(BK148:BK150)</f>
        <v>0</v>
      </c>
    </row>
    <row r="148" s="2" customFormat="1" ht="24.15" customHeight="1">
      <c r="A148" s="37"/>
      <c r="B148" s="38"/>
      <c r="C148" s="211" t="s">
        <v>169</v>
      </c>
      <c r="D148" s="211" t="s">
        <v>122</v>
      </c>
      <c r="E148" s="212" t="s">
        <v>170</v>
      </c>
      <c r="F148" s="213" t="s">
        <v>171</v>
      </c>
      <c r="G148" s="214" t="s">
        <v>172</v>
      </c>
      <c r="H148" s="215">
        <v>80</v>
      </c>
      <c r="I148" s="216"/>
      <c r="J148" s="217">
        <f>ROUND(I148*H148,2)</f>
        <v>0</v>
      </c>
      <c r="K148" s="218"/>
      <c r="L148" s="43"/>
      <c r="M148" s="219" t="s">
        <v>1</v>
      </c>
      <c r="N148" s="220" t="s">
        <v>44</v>
      </c>
      <c r="O148" s="90"/>
      <c r="P148" s="221">
        <f>O148*H148</f>
        <v>0</v>
      </c>
      <c r="Q148" s="221">
        <v>0.067019999999999996</v>
      </c>
      <c r="R148" s="221">
        <f>Q148*H148</f>
        <v>5.3615999999999993</v>
      </c>
      <c r="S148" s="221">
        <v>0</v>
      </c>
      <c r="T148" s="22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126</v>
      </c>
      <c r="AT148" s="223" t="s">
        <v>122</v>
      </c>
      <c r="AU148" s="223" t="s">
        <v>86</v>
      </c>
      <c r="AY148" s="16" t="s">
        <v>120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84</v>
      </c>
      <c r="BK148" s="224">
        <f>ROUND(I148*H148,2)</f>
        <v>0</v>
      </c>
      <c r="BL148" s="16" t="s">
        <v>126</v>
      </c>
      <c r="BM148" s="223" t="s">
        <v>173</v>
      </c>
    </row>
    <row r="149" s="2" customFormat="1" ht="24.15" customHeight="1">
      <c r="A149" s="37"/>
      <c r="B149" s="38"/>
      <c r="C149" s="248" t="s">
        <v>174</v>
      </c>
      <c r="D149" s="248" t="s">
        <v>175</v>
      </c>
      <c r="E149" s="249" t="s">
        <v>176</v>
      </c>
      <c r="F149" s="250" t="s">
        <v>177</v>
      </c>
      <c r="G149" s="251" t="s">
        <v>172</v>
      </c>
      <c r="H149" s="252">
        <v>34</v>
      </c>
      <c r="I149" s="253"/>
      <c r="J149" s="254">
        <f>ROUND(I149*H149,2)</f>
        <v>0</v>
      </c>
      <c r="K149" s="255"/>
      <c r="L149" s="256"/>
      <c r="M149" s="257" t="s">
        <v>1</v>
      </c>
      <c r="N149" s="258" t="s">
        <v>44</v>
      </c>
      <c r="O149" s="90"/>
      <c r="P149" s="221">
        <f>O149*H149</f>
        <v>0</v>
      </c>
      <c r="Q149" s="221">
        <v>0.061499999999999999</v>
      </c>
      <c r="R149" s="221">
        <f>Q149*H149</f>
        <v>2.0910000000000002</v>
      </c>
      <c r="S149" s="221">
        <v>0</v>
      </c>
      <c r="T149" s="222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23" t="s">
        <v>162</v>
      </c>
      <c r="AT149" s="223" t="s">
        <v>175</v>
      </c>
      <c r="AU149" s="223" t="s">
        <v>86</v>
      </c>
      <c r="AY149" s="16" t="s">
        <v>120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6" t="s">
        <v>84</v>
      </c>
      <c r="BK149" s="224">
        <f>ROUND(I149*H149,2)</f>
        <v>0</v>
      </c>
      <c r="BL149" s="16" t="s">
        <v>126</v>
      </c>
      <c r="BM149" s="223" t="s">
        <v>178</v>
      </c>
    </row>
    <row r="150" s="2" customFormat="1" ht="24.15" customHeight="1">
      <c r="A150" s="37"/>
      <c r="B150" s="38"/>
      <c r="C150" s="248" t="s">
        <v>179</v>
      </c>
      <c r="D150" s="248" t="s">
        <v>175</v>
      </c>
      <c r="E150" s="249" t="s">
        <v>180</v>
      </c>
      <c r="F150" s="250" t="s">
        <v>181</v>
      </c>
      <c r="G150" s="251" t="s">
        <v>172</v>
      </c>
      <c r="H150" s="252">
        <v>46</v>
      </c>
      <c r="I150" s="253"/>
      <c r="J150" s="254">
        <f>ROUND(I150*H150,2)</f>
        <v>0</v>
      </c>
      <c r="K150" s="255"/>
      <c r="L150" s="256"/>
      <c r="M150" s="257" t="s">
        <v>1</v>
      </c>
      <c r="N150" s="258" t="s">
        <v>44</v>
      </c>
      <c r="O150" s="90"/>
      <c r="P150" s="221">
        <f>O150*H150</f>
        <v>0</v>
      </c>
      <c r="Q150" s="221">
        <v>0.036499999999999998</v>
      </c>
      <c r="R150" s="221">
        <f>Q150*H150</f>
        <v>1.6789999999999998</v>
      </c>
      <c r="S150" s="221">
        <v>0</v>
      </c>
      <c r="T150" s="22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162</v>
      </c>
      <c r="AT150" s="223" t="s">
        <v>175</v>
      </c>
      <c r="AU150" s="223" t="s">
        <v>86</v>
      </c>
      <c r="AY150" s="16" t="s">
        <v>120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84</v>
      </c>
      <c r="BK150" s="224">
        <f>ROUND(I150*H150,2)</f>
        <v>0</v>
      </c>
      <c r="BL150" s="16" t="s">
        <v>126</v>
      </c>
      <c r="BM150" s="223" t="s">
        <v>182</v>
      </c>
    </row>
    <row r="151" s="12" customFormat="1" ht="22.8" customHeight="1">
      <c r="A151" s="12"/>
      <c r="B151" s="195"/>
      <c r="C151" s="196"/>
      <c r="D151" s="197" t="s">
        <v>78</v>
      </c>
      <c r="E151" s="209" t="s">
        <v>145</v>
      </c>
      <c r="F151" s="209" t="s">
        <v>183</v>
      </c>
      <c r="G151" s="196"/>
      <c r="H151" s="196"/>
      <c r="I151" s="199"/>
      <c r="J151" s="210">
        <f>BK151</f>
        <v>0</v>
      </c>
      <c r="K151" s="196"/>
      <c r="L151" s="201"/>
      <c r="M151" s="202"/>
      <c r="N151" s="203"/>
      <c r="O151" s="203"/>
      <c r="P151" s="204">
        <f>SUM(P152:P188)</f>
        <v>0</v>
      </c>
      <c r="Q151" s="203"/>
      <c r="R151" s="204">
        <f>SUM(R152:R188)</f>
        <v>110.49234320000001</v>
      </c>
      <c r="S151" s="203"/>
      <c r="T151" s="205">
        <f>SUM(T152:T188)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6" t="s">
        <v>84</v>
      </c>
      <c r="AT151" s="207" t="s">
        <v>78</v>
      </c>
      <c r="AU151" s="207" t="s">
        <v>84</v>
      </c>
      <c r="AY151" s="206" t="s">
        <v>120</v>
      </c>
      <c r="BK151" s="208">
        <f>SUM(BK152:BK188)</f>
        <v>0</v>
      </c>
    </row>
    <row r="152" s="2" customFormat="1" ht="21.75" customHeight="1">
      <c r="A152" s="37"/>
      <c r="B152" s="38"/>
      <c r="C152" s="211" t="s">
        <v>8</v>
      </c>
      <c r="D152" s="211" t="s">
        <v>122</v>
      </c>
      <c r="E152" s="212" t="s">
        <v>184</v>
      </c>
      <c r="F152" s="213" t="s">
        <v>185</v>
      </c>
      <c r="G152" s="214" t="s">
        <v>125</v>
      </c>
      <c r="H152" s="215">
        <v>423.36000000000001</v>
      </c>
      <c r="I152" s="216"/>
      <c r="J152" s="217">
        <f>ROUND(I152*H152,2)</f>
        <v>0</v>
      </c>
      <c r="K152" s="218"/>
      <c r="L152" s="43"/>
      <c r="M152" s="219" t="s">
        <v>1</v>
      </c>
      <c r="N152" s="220" t="s">
        <v>44</v>
      </c>
      <c r="O152" s="90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126</v>
      </c>
      <c r="AT152" s="223" t="s">
        <v>122</v>
      </c>
      <c r="AU152" s="223" t="s">
        <v>86</v>
      </c>
      <c r="AY152" s="16" t="s">
        <v>120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84</v>
      </c>
      <c r="BK152" s="224">
        <f>ROUND(I152*H152,2)</f>
        <v>0</v>
      </c>
      <c r="BL152" s="16" t="s">
        <v>126</v>
      </c>
      <c r="BM152" s="223" t="s">
        <v>186</v>
      </c>
    </row>
    <row r="153" s="13" customFormat="1">
      <c r="A153" s="13"/>
      <c r="B153" s="225"/>
      <c r="C153" s="226"/>
      <c r="D153" s="227" t="s">
        <v>128</v>
      </c>
      <c r="E153" s="228" t="s">
        <v>1</v>
      </c>
      <c r="F153" s="229" t="s">
        <v>144</v>
      </c>
      <c r="G153" s="226"/>
      <c r="H153" s="230">
        <v>352.80000000000001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128</v>
      </c>
      <c r="AU153" s="236" t="s">
        <v>86</v>
      </c>
      <c r="AV153" s="13" t="s">
        <v>86</v>
      </c>
      <c r="AW153" s="13" t="s">
        <v>34</v>
      </c>
      <c r="AX153" s="13" t="s">
        <v>79</v>
      </c>
      <c r="AY153" s="236" t="s">
        <v>120</v>
      </c>
    </row>
    <row r="154" s="13" customFormat="1">
      <c r="A154" s="13"/>
      <c r="B154" s="225"/>
      <c r="C154" s="226"/>
      <c r="D154" s="227" t="s">
        <v>128</v>
      </c>
      <c r="E154" s="228" t="s">
        <v>1</v>
      </c>
      <c r="F154" s="229" t="s">
        <v>187</v>
      </c>
      <c r="G154" s="226"/>
      <c r="H154" s="230">
        <v>70.560000000000002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128</v>
      </c>
      <c r="AU154" s="236" t="s">
        <v>86</v>
      </c>
      <c r="AV154" s="13" t="s">
        <v>86</v>
      </c>
      <c r="AW154" s="13" t="s">
        <v>34</v>
      </c>
      <c r="AX154" s="13" t="s">
        <v>79</v>
      </c>
      <c r="AY154" s="236" t="s">
        <v>120</v>
      </c>
    </row>
    <row r="155" s="14" customFormat="1">
      <c r="A155" s="14"/>
      <c r="B155" s="237"/>
      <c r="C155" s="238"/>
      <c r="D155" s="227" t="s">
        <v>128</v>
      </c>
      <c r="E155" s="239" t="s">
        <v>1</v>
      </c>
      <c r="F155" s="240" t="s">
        <v>140</v>
      </c>
      <c r="G155" s="238"/>
      <c r="H155" s="241">
        <v>423.36000000000001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128</v>
      </c>
      <c r="AU155" s="247" t="s">
        <v>86</v>
      </c>
      <c r="AV155" s="14" t="s">
        <v>126</v>
      </c>
      <c r="AW155" s="14" t="s">
        <v>34</v>
      </c>
      <c r="AX155" s="14" t="s">
        <v>84</v>
      </c>
      <c r="AY155" s="247" t="s">
        <v>120</v>
      </c>
    </row>
    <row r="156" s="2" customFormat="1" ht="24.15" customHeight="1">
      <c r="A156" s="37"/>
      <c r="B156" s="38"/>
      <c r="C156" s="211" t="s">
        <v>188</v>
      </c>
      <c r="D156" s="211" t="s">
        <v>122</v>
      </c>
      <c r="E156" s="212" t="s">
        <v>189</v>
      </c>
      <c r="F156" s="213" t="s">
        <v>190</v>
      </c>
      <c r="G156" s="214" t="s">
        <v>125</v>
      </c>
      <c r="H156" s="215">
        <v>517.39999999999998</v>
      </c>
      <c r="I156" s="216"/>
      <c r="J156" s="217">
        <f>ROUND(I156*H156,2)</f>
        <v>0</v>
      </c>
      <c r="K156" s="218"/>
      <c r="L156" s="43"/>
      <c r="M156" s="219" t="s">
        <v>1</v>
      </c>
      <c r="N156" s="220" t="s">
        <v>44</v>
      </c>
      <c r="O156" s="90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126</v>
      </c>
      <c r="AT156" s="223" t="s">
        <v>122</v>
      </c>
      <c r="AU156" s="223" t="s">
        <v>86</v>
      </c>
      <c r="AY156" s="16" t="s">
        <v>120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84</v>
      </c>
      <c r="BK156" s="224">
        <f>ROUND(I156*H156,2)</f>
        <v>0</v>
      </c>
      <c r="BL156" s="16" t="s">
        <v>126</v>
      </c>
      <c r="BM156" s="223" t="s">
        <v>191</v>
      </c>
    </row>
    <row r="157" s="13" customFormat="1">
      <c r="A157" s="13"/>
      <c r="B157" s="225"/>
      <c r="C157" s="226"/>
      <c r="D157" s="227" t="s">
        <v>128</v>
      </c>
      <c r="E157" s="228" t="s">
        <v>1</v>
      </c>
      <c r="F157" s="229" t="s">
        <v>192</v>
      </c>
      <c r="G157" s="226"/>
      <c r="H157" s="230">
        <v>517.39999999999998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128</v>
      </c>
      <c r="AU157" s="236" t="s">
        <v>86</v>
      </c>
      <c r="AV157" s="13" t="s">
        <v>86</v>
      </c>
      <c r="AW157" s="13" t="s">
        <v>34</v>
      </c>
      <c r="AX157" s="13" t="s">
        <v>84</v>
      </c>
      <c r="AY157" s="236" t="s">
        <v>120</v>
      </c>
    </row>
    <row r="158" s="2" customFormat="1" ht="33" customHeight="1">
      <c r="A158" s="37"/>
      <c r="B158" s="38"/>
      <c r="C158" s="211" t="s">
        <v>193</v>
      </c>
      <c r="D158" s="211" t="s">
        <v>122</v>
      </c>
      <c r="E158" s="212" t="s">
        <v>194</v>
      </c>
      <c r="F158" s="213" t="s">
        <v>195</v>
      </c>
      <c r="G158" s="214" t="s">
        <v>125</v>
      </c>
      <c r="H158" s="215">
        <v>517.39999999999998</v>
      </c>
      <c r="I158" s="216"/>
      <c r="J158" s="217">
        <f>ROUND(I158*H158,2)</f>
        <v>0</v>
      </c>
      <c r="K158" s="218"/>
      <c r="L158" s="43"/>
      <c r="M158" s="219" t="s">
        <v>1</v>
      </c>
      <c r="N158" s="220" t="s">
        <v>44</v>
      </c>
      <c r="O158" s="90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3" t="s">
        <v>126</v>
      </c>
      <c r="AT158" s="223" t="s">
        <v>122</v>
      </c>
      <c r="AU158" s="223" t="s">
        <v>86</v>
      </c>
      <c r="AY158" s="16" t="s">
        <v>120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6" t="s">
        <v>84</v>
      </c>
      <c r="BK158" s="224">
        <f>ROUND(I158*H158,2)</f>
        <v>0</v>
      </c>
      <c r="BL158" s="16" t="s">
        <v>126</v>
      </c>
      <c r="BM158" s="223" t="s">
        <v>196</v>
      </c>
    </row>
    <row r="159" s="13" customFormat="1">
      <c r="A159" s="13"/>
      <c r="B159" s="225"/>
      <c r="C159" s="226"/>
      <c r="D159" s="227" t="s">
        <v>128</v>
      </c>
      <c r="E159" s="228" t="s">
        <v>1</v>
      </c>
      <c r="F159" s="229" t="s">
        <v>197</v>
      </c>
      <c r="G159" s="226"/>
      <c r="H159" s="230">
        <v>517.39999999999998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128</v>
      </c>
      <c r="AU159" s="236" t="s">
        <v>86</v>
      </c>
      <c r="AV159" s="13" t="s">
        <v>86</v>
      </c>
      <c r="AW159" s="13" t="s">
        <v>34</v>
      </c>
      <c r="AX159" s="13" t="s">
        <v>84</v>
      </c>
      <c r="AY159" s="236" t="s">
        <v>120</v>
      </c>
    </row>
    <row r="160" s="2" customFormat="1" ht="21.75" customHeight="1">
      <c r="A160" s="37"/>
      <c r="B160" s="38"/>
      <c r="C160" s="211" t="s">
        <v>198</v>
      </c>
      <c r="D160" s="211" t="s">
        <v>122</v>
      </c>
      <c r="E160" s="212" t="s">
        <v>199</v>
      </c>
      <c r="F160" s="213" t="s">
        <v>200</v>
      </c>
      <c r="G160" s="214" t="s">
        <v>125</v>
      </c>
      <c r="H160" s="215">
        <v>2069.5999999999999</v>
      </c>
      <c r="I160" s="216"/>
      <c r="J160" s="217">
        <f>ROUND(I160*H160,2)</f>
        <v>0</v>
      </c>
      <c r="K160" s="218"/>
      <c r="L160" s="43"/>
      <c r="M160" s="219" t="s">
        <v>1</v>
      </c>
      <c r="N160" s="220" t="s">
        <v>44</v>
      </c>
      <c r="O160" s="90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126</v>
      </c>
      <c r="AT160" s="223" t="s">
        <v>122</v>
      </c>
      <c r="AU160" s="223" t="s">
        <v>86</v>
      </c>
      <c r="AY160" s="16" t="s">
        <v>120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84</v>
      </c>
      <c r="BK160" s="224">
        <f>ROUND(I160*H160,2)</f>
        <v>0</v>
      </c>
      <c r="BL160" s="16" t="s">
        <v>126</v>
      </c>
      <c r="BM160" s="223" t="s">
        <v>201</v>
      </c>
    </row>
    <row r="161" s="2" customFormat="1" ht="21.75" customHeight="1">
      <c r="A161" s="37"/>
      <c r="B161" s="38"/>
      <c r="C161" s="211" t="s">
        <v>202</v>
      </c>
      <c r="D161" s="211" t="s">
        <v>122</v>
      </c>
      <c r="E161" s="212" t="s">
        <v>203</v>
      </c>
      <c r="F161" s="213" t="s">
        <v>204</v>
      </c>
      <c r="G161" s="214" t="s">
        <v>125</v>
      </c>
      <c r="H161" s="215">
        <v>2069.5999999999999</v>
      </c>
      <c r="I161" s="216"/>
      <c r="J161" s="217">
        <f>ROUND(I161*H161,2)</f>
        <v>0</v>
      </c>
      <c r="K161" s="218"/>
      <c r="L161" s="43"/>
      <c r="M161" s="219" t="s">
        <v>1</v>
      </c>
      <c r="N161" s="220" t="s">
        <v>44</v>
      </c>
      <c r="O161" s="90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3" t="s">
        <v>126</v>
      </c>
      <c r="AT161" s="223" t="s">
        <v>122</v>
      </c>
      <c r="AU161" s="223" t="s">
        <v>86</v>
      </c>
      <c r="AY161" s="16" t="s">
        <v>120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6" t="s">
        <v>84</v>
      </c>
      <c r="BK161" s="224">
        <f>ROUND(I161*H161,2)</f>
        <v>0</v>
      </c>
      <c r="BL161" s="16" t="s">
        <v>126</v>
      </c>
      <c r="BM161" s="223" t="s">
        <v>205</v>
      </c>
    </row>
    <row r="162" s="2" customFormat="1" ht="33" customHeight="1">
      <c r="A162" s="37"/>
      <c r="B162" s="38"/>
      <c r="C162" s="211" t="s">
        <v>206</v>
      </c>
      <c r="D162" s="211" t="s">
        <v>122</v>
      </c>
      <c r="E162" s="212" t="s">
        <v>207</v>
      </c>
      <c r="F162" s="213" t="s">
        <v>208</v>
      </c>
      <c r="G162" s="214" t="s">
        <v>125</v>
      </c>
      <c r="H162" s="215">
        <v>2069.5999999999999</v>
      </c>
      <c r="I162" s="216"/>
      <c r="J162" s="217">
        <f>ROUND(I162*H162,2)</f>
        <v>0</v>
      </c>
      <c r="K162" s="218"/>
      <c r="L162" s="43"/>
      <c r="M162" s="219" t="s">
        <v>1</v>
      </c>
      <c r="N162" s="220" t="s">
        <v>44</v>
      </c>
      <c r="O162" s="90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3" t="s">
        <v>126</v>
      </c>
      <c r="AT162" s="223" t="s">
        <v>122</v>
      </c>
      <c r="AU162" s="223" t="s">
        <v>86</v>
      </c>
      <c r="AY162" s="16" t="s">
        <v>120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6" t="s">
        <v>84</v>
      </c>
      <c r="BK162" s="224">
        <f>ROUND(I162*H162,2)</f>
        <v>0</v>
      </c>
      <c r="BL162" s="16" t="s">
        <v>126</v>
      </c>
      <c r="BM162" s="223" t="s">
        <v>209</v>
      </c>
    </row>
    <row r="163" s="2" customFormat="1" ht="24.15" customHeight="1">
      <c r="A163" s="37"/>
      <c r="B163" s="38"/>
      <c r="C163" s="211" t="s">
        <v>210</v>
      </c>
      <c r="D163" s="211" t="s">
        <v>122</v>
      </c>
      <c r="E163" s="212" t="s">
        <v>211</v>
      </c>
      <c r="F163" s="213" t="s">
        <v>212</v>
      </c>
      <c r="G163" s="214" t="s">
        <v>125</v>
      </c>
      <c r="H163" s="215">
        <v>2069.5999999999999</v>
      </c>
      <c r="I163" s="216"/>
      <c r="J163" s="217">
        <f>ROUND(I163*H163,2)</f>
        <v>0</v>
      </c>
      <c r="K163" s="218"/>
      <c r="L163" s="43"/>
      <c r="M163" s="219" t="s">
        <v>1</v>
      </c>
      <c r="N163" s="220" t="s">
        <v>44</v>
      </c>
      <c r="O163" s="9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3" t="s">
        <v>126</v>
      </c>
      <c r="AT163" s="223" t="s">
        <v>122</v>
      </c>
      <c r="AU163" s="223" t="s">
        <v>86</v>
      </c>
      <c r="AY163" s="16" t="s">
        <v>120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6" t="s">
        <v>84</v>
      </c>
      <c r="BK163" s="224">
        <f>ROUND(I163*H163,2)</f>
        <v>0</v>
      </c>
      <c r="BL163" s="16" t="s">
        <v>126</v>
      </c>
      <c r="BM163" s="223" t="s">
        <v>213</v>
      </c>
    </row>
    <row r="164" s="13" customFormat="1">
      <c r="A164" s="13"/>
      <c r="B164" s="225"/>
      <c r="C164" s="226"/>
      <c r="D164" s="227" t="s">
        <v>128</v>
      </c>
      <c r="E164" s="228" t="s">
        <v>1</v>
      </c>
      <c r="F164" s="229" t="s">
        <v>214</v>
      </c>
      <c r="G164" s="226"/>
      <c r="H164" s="230">
        <v>1880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128</v>
      </c>
      <c r="AU164" s="236" t="s">
        <v>86</v>
      </c>
      <c r="AV164" s="13" t="s">
        <v>86</v>
      </c>
      <c r="AW164" s="13" t="s">
        <v>34</v>
      </c>
      <c r="AX164" s="13" t="s">
        <v>79</v>
      </c>
      <c r="AY164" s="236" t="s">
        <v>120</v>
      </c>
    </row>
    <row r="165" s="13" customFormat="1">
      <c r="A165" s="13"/>
      <c r="B165" s="225"/>
      <c r="C165" s="226"/>
      <c r="D165" s="227" t="s">
        <v>128</v>
      </c>
      <c r="E165" s="228" t="s">
        <v>1</v>
      </c>
      <c r="F165" s="229" t="s">
        <v>215</v>
      </c>
      <c r="G165" s="226"/>
      <c r="H165" s="230">
        <v>189.59999999999999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128</v>
      </c>
      <c r="AU165" s="236" t="s">
        <v>86</v>
      </c>
      <c r="AV165" s="13" t="s">
        <v>86</v>
      </c>
      <c r="AW165" s="13" t="s">
        <v>34</v>
      </c>
      <c r="AX165" s="13" t="s">
        <v>79</v>
      </c>
      <c r="AY165" s="236" t="s">
        <v>120</v>
      </c>
    </row>
    <row r="166" s="14" customFormat="1">
      <c r="A166" s="14"/>
      <c r="B166" s="237"/>
      <c r="C166" s="238"/>
      <c r="D166" s="227" t="s">
        <v>128</v>
      </c>
      <c r="E166" s="239" t="s">
        <v>1</v>
      </c>
      <c r="F166" s="240" t="s">
        <v>140</v>
      </c>
      <c r="G166" s="238"/>
      <c r="H166" s="241">
        <v>2069.5999999999999</v>
      </c>
      <c r="I166" s="242"/>
      <c r="J166" s="238"/>
      <c r="K166" s="238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128</v>
      </c>
      <c r="AU166" s="247" t="s">
        <v>86</v>
      </c>
      <c r="AV166" s="14" t="s">
        <v>126</v>
      </c>
      <c r="AW166" s="14" t="s">
        <v>34</v>
      </c>
      <c r="AX166" s="14" t="s">
        <v>84</v>
      </c>
      <c r="AY166" s="247" t="s">
        <v>120</v>
      </c>
    </row>
    <row r="167" s="2" customFormat="1" ht="24.15" customHeight="1">
      <c r="A167" s="37"/>
      <c r="B167" s="38"/>
      <c r="C167" s="248" t="s">
        <v>216</v>
      </c>
      <c r="D167" s="248" t="s">
        <v>175</v>
      </c>
      <c r="E167" s="249" t="s">
        <v>217</v>
      </c>
      <c r="F167" s="250" t="s">
        <v>218</v>
      </c>
      <c r="G167" s="251" t="s">
        <v>125</v>
      </c>
      <c r="H167" s="252">
        <v>10.98</v>
      </c>
      <c r="I167" s="253"/>
      <c r="J167" s="254">
        <f>ROUND(I167*H167,2)</f>
        <v>0</v>
      </c>
      <c r="K167" s="255"/>
      <c r="L167" s="256"/>
      <c r="M167" s="257" t="s">
        <v>1</v>
      </c>
      <c r="N167" s="258" t="s">
        <v>44</v>
      </c>
      <c r="O167" s="90"/>
      <c r="P167" s="221">
        <f>O167*H167</f>
        <v>0</v>
      </c>
      <c r="Q167" s="221">
        <v>0.13100000000000001</v>
      </c>
      <c r="R167" s="221">
        <f>Q167*H167</f>
        <v>1.4383800000000002</v>
      </c>
      <c r="S167" s="221">
        <v>0</v>
      </c>
      <c r="T167" s="22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3" t="s">
        <v>162</v>
      </c>
      <c r="AT167" s="223" t="s">
        <v>175</v>
      </c>
      <c r="AU167" s="223" t="s">
        <v>86</v>
      </c>
      <c r="AY167" s="16" t="s">
        <v>120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6" t="s">
        <v>84</v>
      </c>
      <c r="BK167" s="224">
        <f>ROUND(I167*H167,2)</f>
        <v>0</v>
      </c>
      <c r="BL167" s="16" t="s">
        <v>126</v>
      </c>
      <c r="BM167" s="223" t="s">
        <v>219</v>
      </c>
    </row>
    <row r="168" s="13" customFormat="1">
      <c r="A168" s="13"/>
      <c r="B168" s="225"/>
      <c r="C168" s="226"/>
      <c r="D168" s="227" t="s">
        <v>128</v>
      </c>
      <c r="E168" s="228" t="s">
        <v>1</v>
      </c>
      <c r="F168" s="229" t="s">
        <v>220</v>
      </c>
      <c r="G168" s="226"/>
      <c r="H168" s="230">
        <v>1.9199999999999999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128</v>
      </c>
      <c r="AU168" s="236" t="s">
        <v>86</v>
      </c>
      <c r="AV168" s="13" t="s">
        <v>86</v>
      </c>
      <c r="AW168" s="13" t="s">
        <v>34</v>
      </c>
      <c r="AX168" s="13" t="s">
        <v>79</v>
      </c>
      <c r="AY168" s="236" t="s">
        <v>120</v>
      </c>
    </row>
    <row r="169" s="13" customFormat="1">
      <c r="A169" s="13"/>
      <c r="B169" s="225"/>
      <c r="C169" s="226"/>
      <c r="D169" s="227" t="s">
        <v>128</v>
      </c>
      <c r="E169" s="228" t="s">
        <v>1</v>
      </c>
      <c r="F169" s="229" t="s">
        <v>221</v>
      </c>
      <c r="G169" s="226"/>
      <c r="H169" s="230">
        <v>7.04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128</v>
      </c>
      <c r="AU169" s="236" t="s">
        <v>86</v>
      </c>
      <c r="AV169" s="13" t="s">
        <v>86</v>
      </c>
      <c r="AW169" s="13" t="s">
        <v>34</v>
      </c>
      <c r="AX169" s="13" t="s">
        <v>79</v>
      </c>
      <c r="AY169" s="236" t="s">
        <v>120</v>
      </c>
    </row>
    <row r="170" s="13" customFormat="1">
      <c r="A170" s="13"/>
      <c r="B170" s="225"/>
      <c r="C170" s="226"/>
      <c r="D170" s="227" t="s">
        <v>128</v>
      </c>
      <c r="E170" s="228" t="s">
        <v>1</v>
      </c>
      <c r="F170" s="229" t="s">
        <v>222</v>
      </c>
      <c r="G170" s="226"/>
      <c r="H170" s="230">
        <v>1.2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128</v>
      </c>
      <c r="AU170" s="236" t="s">
        <v>86</v>
      </c>
      <c r="AV170" s="13" t="s">
        <v>86</v>
      </c>
      <c r="AW170" s="13" t="s">
        <v>34</v>
      </c>
      <c r="AX170" s="13" t="s">
        <v>79</v>
      </c>
      <c r="AY170" s="236" t="s">
        <v>120</v>
      </c>
    </row>
    <row r="171" s="13" customFormat="1">
      <c r="A171" s="13"/>
      <c r="B171" s="225"/>
      <c r="C171" s="226"/>
      <c r="D171" s="227" t="s">
        <v>128</v>
      </c>
      <c r="E171" s="228" t="s">
        <v>1</v>
      </c>
      <c r="F171" s="229" t="s">
        <v>223</v>
      </c>
      <c r="G171" s="226"/>
      <c r="H171" s="230">
        <v>0.5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128</v>
      </c>
      <c r="AU171" s="236" t="s">
        <v>86</v>
      </c>
      <c r="AV171" s="13" t="s">
        <v>86</v>
      </c>
      <c r="AW171" s="13" t="s">
        <v>34</v>
      </c>
      <c r="AX171" s="13" t="s">
        <v>79</v>
      </c>
      <c r="AY171" s="236" t="s">
        <v>120</v>
      </c>
    </row>
    <row r="172" s="14" customFormat="1">
      <c r="A172" s="14"/>
      <c r="B172" s="237"/>
      <c r="C172" s="238"/>
      <c r="D172" s="227" t="s">
        <v>128</v>
      </c>
      <c r="E172" s="239" t="s">
        <v>1</v>
      </c>
      <c r="F172" s="240" t="s">
        <v>140</v>
      </c>
      <c r="G172" s="238"/>
      <c r="H172" s="241">
        <v>10.66</v>
      </c>
      <c r="I172" s="242"/>
      <c r="J172" s="238"/>
      <c r="K172" s="238"/>
      <c r="L172" s="243"/>
      <c r="M172" s="244"/>
      <c r="N172" s="245"/>
      <c r="O172" s="245"/>
      <c r="P172" s="245"/>
      <c r="Q172" s="245"/>
      <c r="R172" s="245"/>
      <c r="S172" s="245"/>
      <c r="T172" s="246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7" t="s">
        <v>128</v>
      </c>
      <c r="AU172" s="247" t="s">
        <v>86</v>
      </c>
      <c r="AV172" s="14" t="s">
        <v>126</v>
      </c>
      <c r="AW172" s="14" t="s">
        <v>34</v>
      </c>
      <c r="AX172" s="14" t="s">
        <v>84</v>
      </c>
      <c r="AY172" s="247" t="s">
        <v>120</v>
      </c>
    </row>
    <row r="173" s="13" customFormat="1">
      <c r="A173" s="13"/>
      <c r="B173" s="225"/>
      <c r="C173" s="226"/>
      <c r="D173" s="227" t="s">
        <v>128</v>
      </c>
      <c r="E173" s="226"/>
      <c r="F173" s="229" t="s">
        <v>224</v>
      </c>
      <c r="G173" s="226"/>
      <c r="H173" s="230">
        <v>10.98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128</v>
      </c>
      <c r="AU173" s="236" t="s">
        <v>86</v>
      </c>
      <c r="AV173" s="13" t="s">
        <v>86</v>
      </c>
      <c r="AW173" s="13" t="s">
        <v>4</v>
      </c>
      <c r="AX173" s="13" t="s">
        <v>84</v>
      </c>
      <c r="AY173" s="236" t="s">
        <v>120</v>
      </c>
    </row>
    <row r="174" s="2" customFormat="1" ht="33" customHeight="1">
      <c r="A174" s="37"/>
      <c r="B174" s="38"/>
      <c r="C174" s="211" t="s">
        <v>225</v>
      </c>
      <c r="D174" s="211" t="s">
        <v>122</v>
      </c>
      <c r="E174" s="212" t="s">
        <v>226</v>
      </c>
      <c r="F174" s="213" t="s">
        <v>227</v>
      </c>
      <c r="G174" s="214" t="s">
        <v>125</v>
      </c>
      <c r="H174" s="215">
        <v>379.19999999999999</v>
      </c>
      <c r="I174" s="216"/>
      <c r="J174" s="217">
        <f>ROUND(I174*H174,2)</f>
        <v>0</v>
      </c>
      <c r="K174" s="218"/>
      <c r="L174" s="43"/>
      <c r="M174" s="219" t="s">
        <v>1</v>
      </c>
      <c r="N174" s="220" t="s">
        <v>44</v>
      </c>
      <c r="O174" s="90"/>
      <c r="P174" s="221">
        <f>O174*H174</f>
        <v>0</v>
      </c>
      <c r="Q174" s="221">
        <v>0.089219999999999994</v>
      </c>
      <c r="R174" s="221">
        <f>Q174*H174</f>
        <v>33.832223999999997</v>
      </c>
      <c r="S174" s="221">
        <v>0</v>
      </c>
      <c r="T174" s="22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126</v>
      </c>
      <c r="AT174" s="223" t="s">
        <v>122</v>
      </c>
      <c r="AU174" s="223" t="s">
        <v>86</v>
      </c>
      <c r="AY174" s="16" t="s">
        <v>120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84</v>
      </c>
      <c r="BK174" s="224">
        <f>ROUND(I174*H174,2)</f>
        <v>0</v>
      </c>
      <c r="BL174" s="16" t="s">
        <v>126</v>
      </c>
      <c r="BM174" s="223" t="s">
        <v>228</v>
      </c>
    </row>
    <row r="175" s="13" customFormat="1">
      <c r="A175" s="13"/>
      <c r="B175" s="225"/>
      <c r="C175" s="226"/>
      <c r="D175" s="227" t="s">
        <v>128</v>
      </c>
      <c r="E175" s="228" t="s">
        <v>1</v>
      </c>
      <c r="F175" s="229" t="s">
        <v>229</v>
      </c>
      <c r="G175" s="226"/>
      <c r="H175" s="230">
        <v>352.80000000000001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128</v>
      </c>
      <c r="AU175" s="236" t="s">
        <v>86</v>
      </c>
      <c r="AV175" s="13" t="s">
        <v>86</v>
      </c>
      <c r="AW175" s="13" t="s">
        <v>34</v>
      </c>
      <c r="AX175" s="13" t="s">
        <v>79</v>
      </c>
      <c r="AY175" s="236" t="s">
        <v>120</v>
      </c>
    </row>
    <row r="176" s="13" customFormat="1">
      <c r="A176" s="13"/>
      <c r="B176" s="225"/>
      <c r="C176" s="226"/>
      <c r="D176" s="227" t="s">
        <v>128</v>
      </c>
      <c r="E176" s="228" t="s">
        <v>1</v>
      </c>
      <c r="F176" s="229" t="s">
        <v>230</v>
      </c>
      <c r="G176" s="226"/>
      <c r="H176" s="230">
        <v>26.399999999999999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128</v>
      </c>
      <c r="AU176" s="236" t="s">
        <v>86</v>
      </c>
      <c r="AV176" s="13" t="s">
        <v>86</v>
      </c>
      <c r="AW176" s="13" t="s">
        <v>34</v>
      </c>
      <c r="AX176" s="13" t="s">
        <v>79</v>
      </c>
      <c r="AY176" s="236" t="s">
        <v>120</v>
      </c>
    </row>
    <row r="177" s="14" customFormat="1">
      <c r="A177" s="14"/>
      <c r="B177" s="237"/>
      <c r="C177" s="238"/>
      <c r="D177" s="227" t="s">
        <v>128</v>
      </c>
      <c r="E177" s="239" t="s">
        <v>1</v>
      </c>
      <c r="F177" s="240" t="s">
        <v>140</v>
      </c>
      <c r="G177" s="238"/>
      <c r="H177" s="241">
        <v>379.19999999999999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128</v>
      </c>
      <c r="AU177" s="247" t="s">
        <v>86</v>
      </c>
      <c r="AV177" s="14" t="s">
        <v>126</v>
      </c>
      <c r="AW177" s="14" t="s">
        <v>34</v>
      </c>
      <c r="AX177" s="14" t="s">
        <v>84</v>
      </c>
      <c r="AY177" s="247" t="s">
        <v>120</v>
      </c>
    </row>
    <row r="178" s="2" customFormat="1" ht="24.15" customHeight="1">
      <c r="A178" s="37"/>
      <c r="B178" s="38"/>
      <c r="C178" s="248" t="s">
        <v>7</v>
      </c>
      <c r="D178" s="248" t="s">
        <v>175</v>
      </c>
      <c r="E178" s="249" t="s">
        <v>231</v>
      </c>
      <c r="F178" s="250" t="s">
        <v>232</v>
      </c>
      <c r="G178" s="251" t="s">
        <v>125</v>
      </c>
      <c r="H178" s="252">
        <v>375.38</v>
      </c>
      <c r="I178" s="253"/>
      <c r="J178" s="254">
        <f>ROUND(I178*H178,2)</f>
        <v>0</v>
      </c>
      <c r="K178" s="255"/>
      <c r="L178" s="256"/>
      <c r="M178" s="257" t="s">
        <v>1</v>
      </c>
      <c r="N178" s="258" t="s">
        <v>44</v>
      </c>
      <c r="O178" s="90"/>
      <c r="P178" s="221">
        <f>O178*H178</f>
        <v>0</v>
      </c>
      <c r="Q178" s="221">
        <v>0.13200000000000001</v>
      </c>
      <c r="R178" s="221">
        <f>Q178*H178</f>
        <v>49.550159999999998</v>
      </c>
      <c r="S178" s="221">
        <v>0</v>
      </c>
      <c r="T178" s="22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3" t="s">
        <v>162</v>
      </c>
      <c r="AT178" s="223" t="s">
        <v>175</v>
      </c>
      <c r="AU178" s="223" t="s">
        <v>86</v>
      </c>
      <c r="AY178" s="16" t="s">
        <v>120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6" t="s">
        <v>84</v>
      </c>
      <c r="BK178" s="224">
        <f>ROUND(I178*H178,2)</f>
        <v>0</v>
      </c>
      <c r="BL178" s="16" t="s">
        <v>126</v>
      </c>
      <c r="BM178" s="223" t="s">
        <v>233</v>
      </c>
    </row>
    <row r="179" s="13" customFormat="1">
      <c r="A179" s="13"/>
      <c r="B179" s="225"/>
      <c r="C179" s="226"/>
      <c r="D179" s="227" t="s">
        <v>128</v>
      </c>
      <c r="E179" s="228" t="s">
        <v>1</v>
      </c>
      <c r="F179" s="229" t="s">
        <v>234</v>
      </c>
      <c r="G179" s="226"/>
      <c r="H179" s="230">
        <v>368.01999999999998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128</v>
      </c>
      <c r="AU179" s="236" t="s">
        <v>86</v>
      </c>
      <c r="AV179" s="13" t="s">
        <v>86</v>
      </c>
      <c r="AW179" s="13" t="s">
        <v>34</v>
      </c>
      <c r="AX179" s="13" t="s">
        <v>84</v>
      </c>
      <c r="AY179" s="236" t="s">
        <v>120</v>
      </c>
    </row>
    <row r="180" s="13" customFormat="1">
      <c r="A180" s="13"/>
      <c r="B180" s="225"/>
      <c r="C180" s="226"/>
      <c r="D180" s="227" t="s">
        <v>128</v>
      </c>
      <c r="E180" s="226"/>
      <c r="F180" s="229" t="s">
        <v>235</v>
      </c>
      <c r="G180" s="226"/>
      <c r="H180" s="230">
        <v>375.38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128</v>
      </c>
      <c r="AU180" s="236" t="s">
        <v>86</v>
      </c>
      <c r="AV180" s="13" t="s">
        <v>86</v>
      </c>
      <c r="AW180" s="13" t="s">
        <v>4</v>
      </c>
      <c r="AX180" s="13" t="s">
        <v>84</v>
      </c>
      <c r="AY180" s="236" t="s">
        <v>120</v>
      </c>
    </row>
    <row r="181" s="2" customFormat="1" ht="33" customHeight="1">
      <c r="A181" s="37"/>
      <c r="B181" s="38"/>
      <c r="C181" s="211" t="s">
        <v>236</v>
      </c>
      <c r="D181" s="211" t="s">
        <v>122</v>
      </c>
      <c r="E181" s="212" t="s">
        <v>237</v>
      </c>
      <c r="F181" s="213" t="s">
        <v>238</v>
      </c>
      <c r="G181" s="214" t="s">
        <v>125</v>
      </c>
      <c r="H181" s="215">
        <v>107.36</v>
      </c>
      <c r="I181" s="216"/>
      <c r="J181" s="217">
        <f>ROUND(I181*H181,2)</f>
        <v>0</v>
      </c>
      <c r="K181" s="218"/>
      <c r="L181" s="43"/>
      <c r="M181" s="219" t="s">
        <v>1</v>
      </c>
      <c r="N181" s="220" t="s">
        <v>44</v>
      </c>
      <c r="O181" s="90"/>
      <c r="P181" s="221">
        <f>O181*H181</f>
        <v>0</v>
      </c>
      <c r="Q181" s="221">
        <v>0.090620000000000006</v>
      </c>
      <c r="R181" s="221">
        <f>Q181*H181</f>
        <v>9.7289632000000008</v>
      </c>
      <c r="S181" s="221">
        <v>0</v>
      </c>
      <c r="T181" s="222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126</v>
      </c>
      <c r="AT181" s="223" t="s">
        <v>122</v>
      </c>
      <c r="AU181" s="223" t="s">
        <v>86</v>
      </c>
      <c r="AY181" s="16" t="s">
        <v>120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84</v>
      </c>
      <c r="BK181" s="224">
        <f>ROUND(I181*H181,2)</f>
        <v>0</v>
      </c>
      <c r="BL181" s="16" t="s">
        <v>126</v>
      </c>
      <c r="BM181" s="223" t="s">
        <v>239</v>
      </c>
    </row>
    <row r="182" s="13" customFormat="1">
      <c r="A182" s="13"/>
      <c r="B182" s="225"/>
      <c r="C182" s="226"/>
      <c r="D182" s="227" t="s">
        <v>128</v>
      </c>
      <c r="E182" s="228" t="s">
        <v>1</v>
      </c>
      <c r="F182" s="229" t="s">
        <v>240</v>
      </c>
      <c r="G182" s="226"/>
      <c r="H182" s="230">
        <v>107.36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128</v>
      </c>
      <c r="AU182" s="236" t="s">
        <v>86</v>
      </c>
      <c r="AV182" s="13" t="s">
        <v>86</v>
      </c>
      <c r="AW182" s="13" t="s">
        <v>34</v>
      </c>
      <c r="AX182" s="13" t="s">
        <v>84</v>
      </c>
      <c r="AY182" s="236" t="s">
        <v>120</v>
      </c>
    </row>
    <row r="183" s="2" customFormat="1" ht="24.15" customHeight="1">
      <c r="A183" s="37"/>
      <c r="B183" s="38"/>
      <c r="C183" s="248" t="s">
        <v>241</v>
      </c>
      <c r="D183" s="248" t="s">
        <v>175</v>
      </c>
      <c r="E183" s="249" t="s">
        <v>242</v>
      </c>
      <c r="F183" s="250" t="s">
        <v>243</v>
      </c>
      <c r="G183" s="251" t="s">
        <v>125</v>
      </c>
      <c r="H183" s="252">
        <v>110.581</v>
      </c>
      <c r="I183" s="253"/>
      <c r="J183" s="254">
        <f>ROUND(I183*H183,2)</f>
        <v>0</v>
      </c>
      <c r="K183" s="255"/>
      <c r="L183" s="256"/>
      <c r="M183" s="257" t="s">
        <v>1</v>
      </c>
      <c r="N183" s="258" t="s">
        <v>44</v>
      </c>
      <c r="O183" s="90"/>
      <c r="P183" s="221">
        <f>O183*H183</f>
        <v>0</v>
      </c>
      <c r="Q183" s="221">
        <v>0.13600000000000001</v>
      </c>
      <c r="R183" s="221">
        <f>Q183*H183</f>
        <v>15.039016000000002</v>
      </c>
      <c r="S183" s="221">
        <v>0</v>
      </c>
      <c r="T183" s="222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3" t="s">
        <v>162</v>
      </c>
      <c r="AT183" s="223" t="s">
        <v>175</v>
      </c>
      <c r="AU183" s="223" t="s">
        <v>86</v>
      </c>
      <c r="AY183" s="16" t="s">
        <v>120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6" t="s">
        <v>84</v>
      </c>
      <c r="BK183" s="224">
        <f>ROUND(I183*H183,2)</f>
        <v>0</v>
      </c>
      <c r="BL183" s="16" t="s">
        <v>126</v>
      </c>
      <c r="BM183" s="223" t="s">
        <v>244</v>
      </c>
    </row>
    <row r="184" s="13" customFormat="1">
      <c r="A184" s="13"/>
      <c r="B184" s="225"/>
      <c r="C184" s="226"/>
      <c r="D184" s="227" t="s">
        <v>128</v>
      </c>
      <c r="E184" s="226"/>
      <c r="F184" s="229" t="s">
        <v>245</v>
      </c>
      <c r="G184" s="226"/>
      <c r="H184" s="230">
        <v>110.581</v>
      </c>
      <c r="I184" s="231"/>
      <c r="J184" s="226"/>
      <c r="K184" s="226"/>
      <c r="L184" s="232"/>
      <c r="M184" s="233"/>
      <c r="N184" s="234"/>
      <c r="O184" s="234"/>
      <c r="P184" s="234"/>
      <c r="Q184" s="234"/>
      <c r="R184" s="234"/>
      <c r="S184" s="234"/>
      <c r="T184" s="23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6" t="s">
        <v>128</v>
      </c>
      <c r="AU184" s="236" t="s">
        <v>86</v>
      </c>
      <c r="AV184" s="13" t="s">
        <v>86</v>
      </c>
      <c r="AW184" s="13" t="s">
        <v>4</v>
      </c>
      <c r="AX184" s="13" t="s">
        <v>84</v>
      </c>
      <c r="AY184" s="236" t="s">
        <v>120</v>
      </c>
    </row>
    <row r="185" s="2" customFormat="1" ht="21.75" customHeight="1">
      <c r="A185" s="37"/>
      <c r="B185" s="38"/>
      <c r="C185" s="211" t="s">
        <v>246</v>
      </c>
      <c r="D185" s="211" t="s">
        <v>122</v>
      </c>
      <c r="E185" s="212" t="s">
        <v>247</v>
      </c>
      <c r="F185" s="213" t="s">
        <v>248</v>
      </c>
      <c r="G185" s="214" t="s">
        <v>159</v>
      </c>
      <c r="H185" s="215">
        <v>251</v>
      </c>
      <c r="I185" s="216"/>
      <c r="J185" s="217">
        <f>ROUND(I185*H185,2)</f>
        <v>0</v>
      </c>
      <c r="K185" s="218"/>
      <c r="L185" s="43"/>
      <c r="M185" s="219" t="s">
        <v>1</v>
      </c>
      <c r="N185" s="220" t="s">
        <v>44</v>
      </c>
      <c r="O185" s="90"/>
      <c r="P185" s="221">
        <f>O185*H185</f>
        <v>0</v>
      </c>
      <c r="Q185" s="221">
        <v>0.0035999999999999999</v>
      </c>
      <c r="R185" s="221">
        <f>Q185*H185</f>
        <v>0.90359999999999996</v>
      </c>
      <c r="S185" s="221">
        <v>0</v>
      </c>
      <c r="T185" s="222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3" t="s">
        <v>126</v>
      </c>
      <c r="AT185" s="223" t="s">
        <v>122</v>
      </c>
      <c r="AU185" s="223" t="s">
        <v>86</v>
      </c>
      <c r="AY185" s="16" t="s">
        <v>120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6" t="s">
        <v>84</v>
      </c>
      <c r="BK185" s="224">
        <f>ROUND(I185*H185,2)</f>
        <v>0</v>
      </c>
      <c r="BL185" s="16" t="s">
        <v>126</v>
      </c>
      <c r="BM185" s="223" t="s">
        <v>249</v>
      </c>
    </row>
    <row r="186" s="13" customFormat="1">
      <c r="A186" s="13"/>
      <c r="B186" s="225"/>
      <c r="C186" s="226"/>
      <c r="D186" s="227" t="s">
        <v>128</v>
      </c>
      <c r="E186" s="228" t="s">
        <v>1</v>
      </c>
      <c r="F186" s="229" t="s">
        <v>250</v>
      </c>
      <c r="G186" s="226"/>
      <c r="H186" s="230">
        <v>16</v>
      </c>
      <c r="I186" s="231"/>
      <c r="J186" s="226"/>
      <c r="K186" s="226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128</v>
      </c>
      <c r="AU186" s="236" t="s">
        <v>86</v>
      </c>
      <c r="AV186" s="13" t="s">
        <v>86</v>
      </c>
      <c r="AW186" s="13" t="s">
        <v>34</v>
      </c>
      <c r="AX186" s="13" t="s">
        <v>79</v>
      </c>
      <c r="AY186" s="236" t="s">
        <v>120</v>
      </c>
    </row>
    <row r="187" s="13" customFormat="1">
      <c r="A187" s="13"/>
      <c r="B187" s="225"/>
      <c r="C187" s="226"/>
      <c r="D187" s="227" t="s">
        <v>128</v>
      </c>
      <c r="E187" s="228" t="s">
        <v>1</v>
      </c>
      <c r="F187" s="229" t="s">
        <v>251</v>
      </c>
      <c r="G187" s="226"/>
      <c r="H187" s="230">
        <v>235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128</v>
      </c>
      <c r="AU187" s="236" t="s">
        <v>86</v>
      </c>
      <c r="AV187" s="13" t="s">
        <v>86</v>
      </c>
      <c r="AW187" s="13" t="s">
        <v>34</v>
      </c>
      <c r="AX187" s="13" t="s">
        <v>79</v>
      </c>
      <c r="AY187" s="236" t="s">
        <v>120</v>
      </c>
    </row>
    <row r="188" s="14" customFormat="1">
      <c r="A188" s="14"/>
      <c r="B188" s="237"/>
      <c r="C188" s="238"/>
      <c r="D188" s="227" t="s">
        <v>128</v>
      </c>
      <c r="E188" s="239" t="s">
        <v>1</v>
      </c>
      <c r="F188" s="240" t="s">
        <v>140</v>
      </c>
      <c r="G188" s="238"/>
      <c r="H188" s="241">
        <v>251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128</v>
      </c>
      <c r="AU188" s="247" t="s">
        <v>86</v>
      </c>
      <c r="AV188" s="14" t="s">
        <v>126</v>
      </c>
      <c r="AW188" s="14" t="s">
        <v>34</v>
      </c>
      <c r="AX188" s="14" t="s">
        <v>84</v>
      </c>
      <c r="AY188" s="247" t="s">
        <v>120</v>
      </c>
    </row>
    <row r="189" s="12" customFormat="1" ht="22.8" customHeight="1">
      <c r="A189" s="12"/>
      <c r="B189" s="195"/>
      <c r="C189" s="196"/>
      <c r="D189" s="197" t="s">
        <v>78</v>
      </c>
      <c r="E189" s="209" t="s">
        <v>162</v>
      </c>
      <c r="F189" s="209" t="s">
        <v>252</v>
      </c>
      <c r="G189" s="196"/>
      <c r="H189" s="196"/>
      <c r="I189" s="199"/>
      <c r="J189" s="210">
        <f>BK189</f>
        <v>0</v>
      </c>
      <c r="K189" s="196"/>
      <c r="L189" s="201"/>
      <c r="M189" s="202"/>
      <c r="N189" s="203"/>
      <c r="O189" s="203"/>
      <c r="P189" s="204">
        <f>SUM(P190:P192)</f>
        <v>0</v>
      </c>
      <c r="Q189" s="203"/>
      <c r="R189" s="204">
        <f>SUM(R190:R192)</f>
        <v>7.6963999999999997</v>
      </c>
      <c r="S189" s="203"/>
      <c r="T189" s="205">
        <f>SUM(T190:T192)</f>
        <v>6.2999999999999998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6" t="s">
        <v>84</v>
      </c>
      <c r="AT189" s="207" t="s">
        <v>78</v>
      </c>
      <c r="AU189" s="207" t="s">
        <v>84</v>
      </c>
      <c r="AY189" s="206" t="s">
        <v>120</v>
      </c>
      <c r="BK189" s="208">
        <f>SUM(BK190:BK192)</f>
        <v>0</v>
      </c>
    </row>
    <row r="190" s="2" customFormat="1" ht="33" customHeight="1">
      <c r="A190" s="37"/>
      <c r="B190" s="38"/>
      <c r="C190" s="211" t="s">
        <v>253</v>
      </c>
      <c r="D190" s="211" t="s">
        <v>122</v>
      </c>
      <c r="E190" s="212" t="s">
        <v>254</v>
      </c>
      <c r="F190" s="213" t="s">
        <v>255</v>
      </c>
      <c r="G190" s="214" t="s">
        <v>172</v>
      </c>
      <c r="H190" s="215">
        <v>5</v>
      </c>
      <c r="I190" s="216"/>
      <c r="J190" s="217">
        <f>ROUND(I190*H190,2)</f>
        <v>0</v>
      </c>
      <c r="K190" s="218"/>
      <c r="L190" s="43"/>
      <c r="M190" s="219" t="s">
        <v>1</v>
      </c>
      <c r="N190" s="220" t="s">
        <v>44</v>
      </c>
      <c r="O190" s="90"/>
      <c r="P190" s="221">
        <f>O190*H190</f>
        <v>0</v>
      </c>
      <c r="Q190" s="221">
        <v>0.65847999999999995</v>
      </c>
      <c r="R190" s="221">
        <f>Q190*H190</f>
        <v>3.2923999999999998</v>
      </c>
      <c r="S190" s="221">
        <v>0.66000000000000003</v>
      </c>
      <c r="T190" s="222">
        <f>S190*H190</f>
        <v>3.3000000000000003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3" t="s">
        <v>126</v>
      </c>
      <c r="AT190" s="223" t="s">
        <v>122</v>
      </c>
      <c r="AU190" s="223" t="s">
        <v>86</v>
      </c>
      <c r="AY190" s="16" t="s">
        <v>120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6" t="s">
        <v>84</v>
      </c>
      <c r="BK190" s="224">
        <f>ROUND(I190*H190,2)</f>
        <v>0</v>
      </c>
      <c r="BL190" s="16" t="s">
        <v>126</v>
      </c>
      <c r="BM190" s="223" t="s">
        <v>256</v>
      </c>
    </row>
    <row r="191" s="2" customFormat="1" ht="37.8" customHeight="1">
      <c r="A191" s="37"/>
      <c r="B191" s="38"/>
      <c r="C191" s="211" t="s">
        <v>257</v>
      </c>
      <c r="D191" s="211" t="s">
        <v>122</v>
      </c>
      <c r="E191" s="212" t="s">
        <v>258</v>
      </c>
      <c r="F191" s="213" t="s">
        <v>259</v>
      </c>
      <c r="G191" s="214" t="s">
        <v>172</v>
      </c>
      <c r="H191" s="215">
        <v>12</v>
      </c>
      <c r="I191" s="216"/>
      <c r="J191" s="217">
        <f>ROUND(I191*H191,2)</f>
        <v>0</v>
      </c>
      <c r="K191" s="218"/>
      <c r="L191" s="43"/>
      <c r="M191" s="219" t="s">
        <v>1</v>
      </c>
      <c r="N191" s="220" t="s">
        <v>44</v>
      </c>
      <c r="O191" s="90"/>
      <c r="P191" s="221">
        <f>O191*H191</f>
        <v>0</v>
      </c>
      <c r="Q191" s="221">
        <v>0.10037</v>
      </c>
      <c r="R191" s="221">
        <f>Q191*H191</f>
        <v>1.20444</v>
      </c>
      <c r="S191" s="221">
        <v>0.10000000000000001</v>
      </c>
      <c r="T191" s="222">
        <f>S191*H191</f>
        <v>1.2000000000000002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3" t="s">
        <v>126</v>
      </c>
      <c r="AT191" s="223" t="s">
        <v>122</v>
      </c>
      <c r="AU191" s="223" t="s">
        <v>86</v>
      </c>
      <c r="AY191" s="16" t="s">
        <v>120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6" t="s">
        <v>84</v>
      </c>
      <c r="BK191" s="224">
        <f>ROUND(I191*H191,2)</f>
        <v>0</v>
      </c>
      <c r="BL191" s="16" t="s">
        <v>126</v>
      </c>
      <c r="BM191" s="223" t="s">
        <v>260</v>
      </c>
    </row>
    <row r="192" s="2" customFormat="1" ht="24.15" customHeight="1">
      <c r="A192" s="37"/>
      <c r="B192" s="38"/>
      <c r="C192" s="211" t="s">
        <v>261</v>
      </c>
      <c r="D192" s="211" t="s">
        <v>122</v>
      </c>
      <c r="E192" s="212" t="s">
        <v>262</v>
      </c>
      <c r="F192" s="213" t="s">
        <v>263</v>
      </c>
      <c r="G192" s="214" t="s">
        <v>172</v>
      </c>
      <c r="H192" s="215">
        <v>6</v>
      </c>
      <c r="I192" s="216"/>
      <c r="J192" s="217">
        <f>ROUND(I192*H192,2)</f>
        <v>0</v>
      </c>
      <c r="K192" s="218"/>
      <c r="L192" s="43"/>
      <c r="M192" s="219" t="s">
        <v>1</v>
      </c>
      <c r="N192" s="220" t="s">
        <v>44</v>
      </c>
      <c r="O192" s="90"/>
      <c r="P192" s="221">
        <f>O192*H192</f>
        <v>0</v>
      </c>
      <c r="Q192" s="221">
        <v>0.53325999999999996</v>
      </c>
      <c r="R192" s="221">
        <f>Q192*H192</f>
        <v>3.19956</v>
      </c>
      <c r="S192" s="221">
        <v>0.29999999999999999</v>
      </c>
      <c r="T192" s="222">
        <f>S192*H192</f>
        <v>1.7999999999999998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3" t="s">
        <v>126</v>
      </c>
      <c r="AT192" s="223" t="s">
        <v>122</v>
      </c>
      <c r="AU192" s="223" t="s">
        <v>86</v>
      </c>
      <c r="AY192" s="16" t="s">
        <v>120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6" t="s">
        <v>84</v>
      </c>
      <c r="BK192" s="224">
        <f>ROUND(I192*H192,2)</f>
        <v>0</v>
      </c>
      <c r="BL192" s="16" t="s">
        <v>126</v>
      </c>
      <c r="BM192" s="223" t="s">
        <v>264</v>
      </c>
    </row>
    <row r="193" s="12" customFormat="1" ht="22.8" customHeight="1">
      <c r="A193" s="12"/>
      <c r="B193" s="195"/>
      <c r="C193" s="196"/>
      <c r="D193" s="197" t="s">
        <v>78</v>
      </c>
      <c r="E193" s="209" t="s">
        <v>169</v>
      </c>
      <c r="F193" s="209" t="s">
        <v>265</v>
      </c>
      <c r="G193" s="196"/>
      <c r="H193" s="196"/>
      <c r="I193" s="199"/>
      <c r="J193" s="210">
        <f>BK193</f>
        <v>0</v>
      </c>
      <c r="K193" s="196"/>
      <c r="L193" s="201"/>
      <c r="M193" s="202"/>
      <c r="N193" s="203"/>
      <c r="O193" s="203"/>
      <c r="P193" s="204">
        <f>SUM(P194:P228)</f>
        <v>0</v>
      </c>
      <c r="Q193" s="203"/>
      <c r="R193" s="204">
        <f>SUM(R194:R228)</f>
        <v>46.757311000000001</v>
      </c>
      <c r="S193" s="203"/>
      <c r="T193" s="205">
        <f>SUM(T194:T228)</f>
        <v>41.391999999999996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6" t="s">
        <v>84</v>
      </c>
      <c r="AT193" s="207" t="s">
        <v>78</v>
      </c>
      <c r="AU193" s="207" t="s">
        <v>84</v>
      </c>
      <c r="AY193" s="206" t="s">
        <v>120</v>
      </c>
      <c r="BK193" s="208">
        <f>SUM(BK194:BK228)</f>
        <v>0</v>
      </c>
    </row>
    <row r="194" s="2" customFormat="1" ht="24.15" customHeight="1">
      <c r="A194" s="37"/>
      <c r="B194" s="38"/>
      <c r="C194" s="211" t="s">
        <v>266</v>
      </c>
      <c r="D194" s="211" t="s">
        <v>122</v>
      </c>
      <c r="E194" s="212" t="s">
        <v>267</v>
      </c>
      <c r="F194" s="213" t="s">
        <v>268</v>
      </c>
      <c r="G194" s="214" t="s">
        <v>159</v>
      </c>
      <c r="H194" s="215">
        <v>15.9</v>
      </c>
      <c r="I194" s="216"/>
      <c r="J194" s="217">
        <f>ROUND(I194*H194,2)</f>
        <v>0</v>
      </c>
      <c r="K194" s="218"/>
      <c r="L194" s="43"/>
      <c r="M194" s="219" t="s">
        <v>1</v>
      </c>
      <c r="N194" s="220" t="s">
        <v>44</v>
      </c>
      <c r="O194" s="90"/>
      <c r="P194" s="221">
        <f>O194*H194</f>
        <v>0</v>
      </c>
      <c r="Q194" s="221">
        <v>0.10988000000000001</v>
      </c>
      <c r="R194" s="221">
        <f>Q194*H194</f>
        <v>1.7470920000000001</v>
      </c>
      <c r="S194" s="221">
        <v>0</v>
      </c>
      <c r="T194" s="222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3" t="s">
        <v>126</v>
      </c>
      <c r="AT194" s="223" t="s">
        <v>122</v>
      </c>
      <c r="AU194" s="223" t="s">
        <v>86</v>
      </c>
      <c r="AY194" s="16" t="s">
        <v>120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6" t="s">
        <v>84</v>
      </c>
      <c r="BK194" s="224">
        <f>ROUND(I194*H194,2)</f>
        <v>0</v>
      </c>
      <c r="BL194" s="16" t="s">
        <v>126</v>
      </c>
      <c r="BM194" s="223" t="s">
        <v>269</v>
      </c>
    </row>
    <row r="195" s="13" customFormat="1">
      <c r="A195" s="13"/>
      <c r="B195" s="225"/>
      <c r="C195" s="226"/>
      <c r="D195" s="227" t="s">
        <v>128</v>
      </c>
      <c r="E195" s="228" t="s">
        <v>1</v>
      </c>
      <c r="F195" s="229" t="s">
        <v>270</v>
      </c>
      <c r="G195" s="226"/>
      <c r="H195" s="230">
        <v>15.9</v>
      </c>
      <c r="I195" s="231"/>
      <c r="J195" s="226"/>
      <c r="K195" s="226"/>
      <c r="L195" s="232"/>
      <c r="M195" s="233"/>
      <c r="N195" s="234"/>
      <c r="O195" s="234"/>
      <c r="P195" s="234"/>
      <c r="Q195" s="234"/>
      <c r="R195" s="234"/>
      <c r="S195" s="234"/>
      <c r="T195" s="23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6" t="s">
        <v>128</v>
      </c>
      <c r="AU195" s="236" t="s">
        <v>86</v>
      </c>
      <c r="AV195" s="13" t="s">
        <v>86</v>
      </c>
      <c r="AW195" s="13" t="s">
        <v>34</v>
      </c>
      <c r="AX195" s="13" t="s">
        <v>79</v>
      </c>
      <c r="AY195" s="236" t="s">
        <v>120</v>
      </c>
    </row>
    <row r="196" s="14" customFormat="1">
      <c r="A196" s="14"/>
      <c r="B196" s="237"/>
      <c r="C196" s="238"/>
      <c r="D196" s="227" t="s">
        <v>128</v>
      </c>
      <c r="E196" s="239" t="s">
        <v>1</v>
      </c>
      <c r="F196" s="240" t="s">
        <v>140</v>
      </c>
      <c r="G196" s="238"/>
      <c r="H196" s="241">
        <v>15.9</v>
      </c>
      <c r="I196" s="242"/>
      <c r="J196" s="238"/>
      <c r="K196" s="238"/>
      <c r="L196" s="243"/>
      <c r="M196" s="244"/>
      <c r="N196" s="245"/>
      <c r="O196" s="245"/>
      <c r="P196" s="245"/>
      <c r="Q196" s="245"/>
      <c r="R196" s="245"/>
      <c r="S196" s="245"/>
      <c r="T196" s="246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7" t="s">
        <v>128</v>
      </c>
      <c r="AU196" s="247" t="s">
        <v>86</v>
      </c>
      <c r="AV196" s="14" t="s">
        <v>126</v>
      </c>
      <c r="AW196" s="14" t="s">
        <v>34</v>
      </c>
      <c r="AX196" s="14" t="s">
        <v>84</v>
      </c>
      <c r="AY196" s="247" t="s">
        <v>120</v>
      </c>
    </row>
    <row r="197" s="2" customFormat="1" ht="16.5" customHeight="1">
      <c r="A197" s="37"/>
      <c r="B197" s="38"/>
      <c r="C197" s="248" t="s">
        <v>271</v>
      </c>
      <c r="D197" s="248" t="s">
        <v>175</v>
      </c>
      <c r="E197" s="249" t="s">
        <v>272</v>
      </c>
      <c r="F197" s="250" t="s">
        <v>273</v>
      </c>
      <c r="G197" s="251" t="s">
        <v>125</v>
      </c>
      <c r="H197" s="252">
        <v>2.7029999999999998</v>
      </c>
      <c r="I197" s="253"/>
      <c r="J197" s="254">
        <f>ROUND(I197*H197,2)</f>
        <v>0</v>
      </c>
      <c r="K197" s="255"/>
      <c r="L197" s="256"/>
      <c r="M197" s="257" t="s">
        <v>1</v>
      </c>
      <c r="N197" s="258" t="s">
        <v>44</v>
      </c>
      <c r="O197" s="90"/>
      <c r="P197" s="221">
        <f>O197*H197</f>
        <v>0</v>
      </c>
      <c r="Q197" s="221">
        <v>0.41699999999999998</v>
      </c>
      <c r="R197" s="221">
        <f>Q197*H197</f>
        <v>1.1271509999999998</v>
      </c>
      <c r="S197" s="221">
        <v>0</v>
      </c>
      <c r="T197" s="222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3" t="s">
        <v>162</v>
      </c>
      <c r="AT197" s="223" t="s">
        <v>175</v>
      </c>
      <c r="AU197" s="223" t="s">
        <v>86</v>
      </c>
      <c r="AY197" s="16" t="s">
        <v>120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6" t="s">
        <v>84</v>
      </c>
      <c r="BK197" s="224">
        <f>ROUND(I197*H197,2)</f>
        <v>0</v>
      </c>
      <c r="BL197" s="16" t="s">
        <v>126</v>
      </c>
      <c r="BM197" s="223" t="s">
        <v>274</v>
      </c>
    </row>
    <row r="198" s="13" customFormat="1">
      <c r="A198" s="13"/>
      <c r="B198" s="225"/>
      <c r="C198" s="226"/>
      <c r="D198" s="227" t="s">
        <v>128</v>
      </c>
      <c r="E198" s="226"/>
      <c r="F198" s="229" t="s">
        <v>275</v>
      </c>
      <c r="G198" s="226"/>
      <c r="H198" s="230">
        <v>2.7029999999999998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128</v>
      </c>
      <c r="AU198" s="236" t="s">
        <v>86</v>
      </c>
      <c r="AV198" s="13" t="s">
        <v>86</v>
      </c>
      <c r="AW198" s="13" t="s">
        <v>4</v>
      </c>
      <c r="AX198" s="13" t="s">
        <v>84</v>
      </c>
      <c r="AY198" s="236" t="s">
        <v>120</v>
      </c>
    </row>
    <row r="199" s="2" customFormat="1" ht="33" customHeight="1">
      <c r="A199" s="37"/>
      <c r="B199" s="38"/>
      <c r="C199" s="211" t="s">
        <v>276</v>
      </c>
      <c r="D199" s="211" t="s">
        <v>122</v>
      </c>
      <c r="E199" s="212" t="s">
        <v>277</v>
      </c>
      <c r="F199" s="213" t="s">
        <v>278</v>
      </c>
      <c r="G199" s="214" t="s">
        <v>159</v>
      </c>
      <c r="H199" s="215">
        <v>17.600000000000001</v>
      </c>
      <c r="I199" s="216"/>
      <c r="J199" s="217">
        <f>ROUND(I199*H199,2)</f>
        <v>0</v>
      </c>
      <c r="K199" s="218"/>
      <c r="L199" s="43"/>
      <c r="M199" s="219" t="s">
        <v>1</v>
      </c>
      <c r="N199" s="220" t="s">
        <v>44</v>
      </c>
      <c r="O199" s="90"/>
      <c r="P199" s="221">
        <f>O199*H199</f>
        <v>0</v>
      </c>
      <c r="Q199" s="221">
        <v>0.16850000000000001</v>
      </c>
      <c r="R199" s="221">
        <f>Q199*H199</f>
        <v>2.9656000000000002</v>
      </c>
      <c r="S199" s="221">
        <v>0</v>
      </c>
      <c r="T199" s="222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3" t="s">
        <v>126</v>
      </c>
      <c r="AT199" s="223" t="s">
        <v>122</v>
      </c>
      <c r="AU199" s="223" t="s">
        <v>86</v>
      </c>
      <c r="AY199" s="16" t="s">
        <v>120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6" t="s">
        <v>84</v>
      </c>
      <c r="BK199" s="224">
        <f>ROUND(I199*H199,2)</f>
        <v>0</v>
      </c>
      <c r="BL199" s="16" t="s">
        <v>126</v>
      </c>
      <c r="BM199" s="223" t="s">
        <v>279</v>
      </c>
    </row>
    <row r="200" s="13" customFormat="1">
      <c r="A200" s="13"/>
      <c r="B200" s="225"/>
      <c r="C200" s="226"/>
      <c r="D200" s="227" t="s">
        <v>128</v>
      </c>
      <c r="E200" s="228" t="s">
        <v>1</v>
      </c>
      <c r="F200" s="229" t="s">
        <v>280</v>
      </c>
      <c r="G200" s="226"/>
      <c r="H200" s="230">
        <v>17.600000000000001</v>
      </c>
      <c r="I200" s="231"/>
      <c r="J200" s="226"/>
      <c r="K200" s="226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128</v>
      </c>
      <c r="AU200" s="236" t="s">
        <v>86</v>
      </c>
      <c r="AV200" s="13" t="s">
        <v>86</v>
      </c>
      <c r="AW200" s="13" t="s">
        <v>34</v>
      </c>
      <c r="AX200" s="13" t="s">
        <v>84</v>
      </c>
      <c r="AY200" s="236" t="s">
        <v>120</v>
      </c>
    </row>
    <row r="201" s="2" customFormat="1" ht="21.75" customHeight="1">
      <c r="A201" s="37"/>
      <c r="B201" s="38"/>
      <c r="C201" s="248" t="s">
        <v>281</v>
      </c>
      <c r="D201" s="248" t="s">
        <v>175</v>
      </c>
      <c r="E201" s="249" t="s">
        <v>282</v>
      </c>
      <c r="F201" s="250" t="s">
        <v>283</v>
      </c>
      <c r="G201" s="251" t="s">
        <v>159</v>
      </c>
      <c r="H201" s="252">
        <v>18</v>
      </c>
      <c r="I201" s="253"/>
      <c r="J201" s="254">
        <f>ROUND(I201*H201,2)</f>
        <v>0</v>
      </c>
      <c r="K201" s="255"/>
      <c r="L201" s="256"/>
      <c r="M201" s="257" t="s">
        <v>1</v>
      </c>
      <c r="N201" s="258" t="s">
        <v>44</v>
      </c>
      <c r="O201" s="90"/>
      <c r="P201" s="221">
        <f>O201*H201</f>
        <v>0</v>
      </c>
      <c r="Q201" s="221">
        <v>0.048399999999999999</v>
      </c>
      <c r="R201" s="221">
        <f>Q201*H201</f>
        <v>0.87119999999999997</v>
      </c>
      <c r="S201" s="221">
        <v>0</v>
      </c>
      <c r="T201" s="222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3" t="s">
        <v>162</v>
      </c>
      <c r="AT201" s="223" t="s">
        <v>175</v>
      </c>
      <c r="AU201" s="223" t="s">
        <v>86</v>
      </c>
      <c r="AY201" s="16" t="s">
        <v>120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6" t="s">
        <v>84</v>
      </c>
      <c r="BK201" s="224">
        <f>ROUND(I201*H201,2)</f>
        <v>0</v>
      </c>
      <c r="BL201" s="16" t="s">
        <v>126</v>
      </c>
      <c r="BM201" s="223" t="s">
        <v>284</v>
      </c>
    </row>
    <row r="202" s="13" customFormat="1">
      <c r="A202" s="13"/>
      <c r="B202" s="225"/>
      <c r="C202" s="226"/>
      <c r="D202" s="227" t="s">
        <v>128</v>
      </c>
      <c r="E202" s="226"/>
      <c r="F202" s="229" t="s">
        <v>285</v>
      </c>
      <c r="G202" s="226"/>
      <c r="H202" s="230">
        <v>18</v>
      </c>
      <c r="I202" s="231"/>
      <c r="J202" s="226"/>
      <c r="K202" s="226"/>
      <c r="L202" s="232"/>
      <c r="M202" s="233"/>
      <c r="N202" s="234"/>
      <c r="O202" s="234"/>
      <c r="P202" s="234"/>
      <c r="Q202" s="234"/>
      <c r="R202" s="234"/>
      <c r="S202" s="234"/>
      <c r="T202" s="23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6" t="s">
        <v>128</v>
      </c>
      <c r="AU202" s="236" t="s">
        <v>86</v>
      </c>
      <c r="AV202" s="13" t="s">
        <v>86</v>
      </c>
      <c r="AW202" s="13" t="s">
        <v>4</v>
      </c>
      <c r="AX202" s="13" t="s">
        <v>84</v>
      </c>
      <c r="AY202" s="236" t="s">
        <v>120</v>
      </c>
    </row>
    <row r="203" s="2" customFormat="1" ht="33" customHeight="1">
      <c r="A203" s="37"/>
      <c r="B203" s="38"/>
      <c r="C203" s="211" t="s">
        <v>286</v>
      </c>
      <c r="D203" s="211" t="s">
        <v>122</v>
      </c>
      <c r="E203" s="212" t="s">
        <v>287</v>
      </c>
      <c r="F203" s="213" t="s">
        <v>288</v>
      </c>
      <c r="G203" s="214" t="s">
        <v>159</v>
      </c>
      <c r="H203" s="215">
        <v>16</v>
      </c>
      <c r="I203" s="216"/>
      <c r="J203" s="217">
        <f>ROUND(I203*H203,2)</f>
        <v>0</v>
      </c>
      <c r="K203" s="218"/>
      <c r="L203" s="43"/>
      <c r="M203" s="219" t="s">
        <v>1</v>
      </c>
      <c r="N203" s="220" t="s">
        <v>44</v>
      </c>
      <c r="O203" s="90"/>
      <c r="P203" s="221">
        <f>O203*H203</f>
        <v>0</v>
      </c>
      <c r="Q203" s="221">
        <v>0.14041999999999999</v>
      </c>
      <c r="R203" s="221">
        <f>Q203*H203</f>
        <v>2.2467199999999998</v>
      </c>
      <c r="S203" s="221">
        <v>0</v>
      </c>
      <c r="T203" s="22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126</v>
      </c>
      <c r="AT203" s="223" t="s">
        <v>122</v>
      </c>
      <c r="AU203" s="223" t="s">
        <v>86</v>
      </c>
      <c r="AY203" s="16" t="s">
        <v>120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84</v>
      </c>
      <c r="BK203" s="224">
        <f>ROUND(I203*H203,2)</f>
        <v>0</v>
      </c>
      <c r="BL203" s="16" t="s">
        <v>126</v>
      </c>
      <c r="BM203" s="223" t="s">
        <v>289</v>
      </c>
    </row>
    <row r="204" s="13" customFormat="1">
      <c r="A204" s="13"/>
      <c r="B204" s="225"/>
      <c r="C204" s="226"/>
      <c r="D204" s="227" t="s">
        <v>128</v>
      </c>
      <c r="E204" s="228" t="s">
        <v>1</v>
      </c>
      <c r="F204" s="229" t="s">
        <v>290</v>
      </c>
      <c r="G204" s="226"/>
      <c r="H204" s="230">
        <v>16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128</v>
      </c>
      <c r="AU204" s="236" t="s">
        <v>86</v>
      </c>
      <c r="AV204" s="13" t="s">
        <v>86</v>
      </c>
      <c r="AW204" s="13" t="s">
        <v>34</v>
      </c>
      <c r="AX204" s="13" t="s">
        <v>84</v>
      </c>
      <c r="AY204" s="236" t="s">
        <v>120</v>
      </c>
    </row>
    <row r="205" s="2" customFormat="1" ht="16.5" customHeight="1">
      <c r="A205" s="37"/>
      <c r="B205" s="38"/>
      <c r="C205" s="248" t="s">
        <v>291</v>
      </c>
      <c r="D205" s="248" t="s">
        <v>175</v>
      </c>
      <c r="E205" s="249" t="s">
        <v>292</v>
      </c>
      <c r="F205" s="250" t="s">
        <v>293</v>
      </c>
      <c r="G205" s="251" t="s">
        <v>159</v>
      </c>
      <c r="H205" s="252">
        <v>16.32</v>
      </c>
      <c r="I205" s="253"/>
      <c r="J205" s="254">
        <f>ROUND(I205*H205,2)</f>
        <v>0</v>
      </c>
      <c r="K205" s="255"/>
      <c r="L205" s="256"/>
      <c r="M205" s="257" t="s">
        <v>1</v>
      </c>
      <c r="N205" s="258" t="s">
        <v>44</v>
      </c>
      <c r="O205" s="90"/>
      <c r="P205" s="221">
        <f>O205*H205</f>
        <v>0</v>
      </c>
      <c r="Q205" s="221">
        <v>0.044999999999999998</v>
      </c>
      <c r="R205" s="221">
        <f>Q205*H205</f>
        <v>0.73439999999999994</v>
      </c>
      <c r="S205" s="221">
        <v>0</v>
      </c>
      <c r="T205" s="22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3" t="s">
        <v>162</v>
      </c>
      <c r="AT205" s="223" t="s">
        <v>175</v>
      </c>
      <c r="AU205" s="223" t="s">
        <v>86</v>
      </c>
      <c r="AY205" s="16" t="s">
        <v>120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6" t="s">
        <v>84</v>
      </c>
      <c r="BK205" s="224">
        <f>ROUND(I205*H205,2)</f>
        <v>0</v>
      </c>
      <c r="BL205" s="16" t="s">
        <v>126</v>
      </c>
      <c r="BM205" s="223" t="s">
        <v>294</v>
      </c>
    </row>
    <row r="206" s="13" customFormat="1">
      <c r="A206" s="13"/>
      <c r="B206" s="225"/>
      <c r="C206" s="226"/>
      <c r="D206" s="227" t="s">
        <v>128</v>
      </c>
      <c r="E206" s="226"/>
      <c r="F206" s="229" t="s">
        <v>295</v>
      </c>
      <c r="G206" s="226"/>
      <c r="H206" s="230">
        <v>16.32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128</v>
      </c>
      <c r="AU206" s="236" t="s">
        <v>86</v>
      </c>
      <c r="AV206" s="13" t="s">
        <v>86</v>
      </c>
      <c r="AW206" s="13" t="s">
        <v>4</v>
      </c>
      <c r="AX206" s="13" t="s">
        <v>84</v>
      </c>
      <c r="AY206" s="236" t="s">
        <v>120</v>
      </c>
    </row>
    <row r="207" s="2" customFormat="1" ht="24.15" customHeight="1">
      <c r="A207" s="37"/>
      <c r="B207" s="38"/>
      <c r="C207" s="211" t="s">
        <v>296</v>
      </c>
      <c r="D207" s="211" t="s">
        <v>122</v>
      </c>
      <c r="E207" s="212" t="s">
        <v>297</v>
      </c>
      <c r="F207" s="213" t="s">
        <v>298</v>
      </c>
      <c r="G207" s="214" t="s">
        <v>159</v>
      </c>
      <c r="H207" s="215">
        <v>178</v>
      </c>
      <c r="I207" s="216"/>
      <c r="J207" s="217">
        <f>ROUND(I207*H207,2)</f>
        <v>0</v>
      </c>
      <c r="K207" s="218"/>
      <c r="L207" s="43"/>
      <c r="M207" s="219" t="s">
        <v>1</v>
      </c>
      <c r="N207" s="220" t="s">
        <v>44</v>
      </c>
      <c r="O207" s="90"/>
      <c r="P207" s="221">
        <f>O207*H207</f>
        <v>0</v>
      </c>
      <c r="Q207" s="221">
        <v>0.16849</v>
      </c>
      <c r="R207" s="221">
        <f>Q207*H207</f>
        <v>29.991219999999998</v>
      </c>
      <c r="S207" s="221">
        <v>0</v>
      </c>
      <c r="T207" s="22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3" t="s">
        <v>126</v>
      </c>
      <c r="AT207" s="223" t="s">
        <v>122</v>
      </c>
      <c r="AU207" s="223" t="s">
        <v>86</v>
      </c>
      <c r="AY207" s="16" t="s">
        <v>120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6" t="s">
        <v>84</v>
      </c>
      <c r="BK207" s="224">
        <f>ROUND(I207*H207,2)</f>
        <v>0</v>
      </c>
      <c r="BL207" s="16" t="s">
        <v>126</v>
      </c>
      <c r="BM207" s="223" t="s">
        <v>299</v>
      </c>
    </row>
    <row r="208" s="13" customFormat="1">
      <c r="A208" s="13"/>
      <c r="B208" s="225"/>
      <c r="C208" s="226"/>
      <c r="D208" s="227" t="s">
        <v>128</v>
      </c>
      <c r="E208" s="228" t="s">
        <v>1</v>
      </c>
      <c r="F208" s="229" t="s">
        <v>300</v>
      </c>
      <c r="G208" s="226"/>
      <c r="H208" s="230">
        <v>8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128</v>
      </c>
      <c r="AU208" s="236" t="s">
        <v>86</v>
      </c>
      <c r="AV208" s="13" t="s">
        <v>86</v>
      </c>
      <c r="AW208" s="13" t="s">
        <v>34</v>
      </c>
      <c r="AX208" s="13" t="s">
        <v>79</v>
      </c>
      <c r="AY208" s="236" t="s">
        <v>120</v>
      </c>
    </row>
    <row r="209" s="13" customFormat="1">
      <c r="A209" s="13"/>
      <c r="B209" s="225"/>
      <c r="C209" s="226"/>
      <c r="D209" s="227" t="s">
        <v>128</v>
      </c>
      <c r="E209" s="228" t="s">
        <v>1</v>
      </c>
      <c r="F209" s="229" t="s">
        <v>301</v>
      </c>
      <c r="G209" s="226"/>
      <c r="H209" s="230">
        <v>6</v>
      </c>
      <c r="I209" s="231"/>
      <c r="J209" s="226"/>
      <c r="K209" s="226"/>
      <c r="L209" s="232"/>
      <c r="M209" s="233"/>
      <c r="N209" s="234"/>
      <c r="O209" s="234"/>
      <c r="P209" s="234"/>
      <c r="Q209" s="234"/>
      <c r="R209" s="234"/>
      <c r="S209" s="234"/>
      <c r="T209" s="23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6" t="s">
        <v>128</v>
      </c>
      <c r="AU209" s="236" t="s">
        <v>86</v>
      </c>
      <c r="AV209" s="13" t="s">
        <v>86</v>
      </c>
      <c r="AW209" s="13" t="s">
        <v>34</v>
      </c>
      <c r="AX209" s="13" t="s">
        <v>79</v>
      </c>
      <c r="AY209" s="236" t="s">
        <v>120</v>
      </c>
    </row>
    <row r="210" s="13" customFormat="1">
      <c r="A210" s="13"/>
      <c r="B210" s="225"/>
      <c r="C210" s="226"/>
      <c r="D210" s="227" t="s">
        <v>128</v>
      </c>
      <c r="E210" s="228" t="s">
        <v>1</v>
      </c>
      <c r="F210" s="229" t="s">
        <v>302</v>
      </c>
      <c r="G210" s="226"/>
      <c r="H210" s="230">
        <v>17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128</v>
      </c>
      <c r="AU210" s="236" t="s">
        <v>86</v>
      </c>
      <c r="AV210" s="13" t="s">
        <v>86</v>
      </c>
      <c r="AW210" s="13" t="s">
        <v>34</v>
      </c>
      <c r="AX210" s="13" t="s">
        <v>79</v>
      </c>
      <c r="AY210" s="236" t="s">
        <v>120</v>
      </c>
    </row>
    <row r="211" s="13" customFormat="1">
      <c r="A211" s="13"/>
      <c r="B211" s="225"/>
      <c r="C211" s="226"/>
      <c r="D211" s="227" t="s">
        <v>128</v>
      </c>
      <c r="E211" s="228" t="s">
        <v>1</v>
      </c>
      <c r="F211" s="229" t="s">
        <v>303</v>
      </c>
      <c r="G211" s="226"/>
      <c r="H211" s="230">
        <v>80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128</v>
      </c>
      <c r="AU211" s="236" t="s">
        <v>86</v>
      </c>
      <c r="AV211" s="13" t="s">
        <v>86</v>
      </c>
      <c r="AW211" s="13" t="s">
        <v>34</v>
      </c>
      <c r="AX211" s="13" t="s">
        <v>79</v>
      </c>
      <c r="AY211" s="236" t="s">
        <v>120</v>
      </c>
    </row>
    <row r="212" s="13" customFormat="1">
      <c r="A212" s="13"/>
      <c r="B212" s="225"/>
      <c r="C212" s="226"/>
      <c r="D212" s="227" t="s">
        <v>128</v>
      </c>
      <c r="E212" s="228" t="s">
        <v>1</v>
      </c>
      <c r="F212" s="229" t="s">
        <v>304</v>
      </c>
      <c r="G212" s="226"/>
      <c r="H212" s="230">
        <v>47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128</v>
      </c>
      <c r="AU212" s="236" t="s">
        <v>86</v>
      </c>
      <c r="AV212" s="13" t="s">
        <v>86</v>
      </c>
      <c r="AW212" s="13" t="s">
        <v>34</v>
      </c>
      <c r="AX212" s="13" t="s">
        <v>79</v>
      </c>
      <c r="AY212" s="236" t="s">
        <v>120</v>
      </c>
    </row>
    <row r="213" s="13" customFormat="1">
      <c r="A213" s="13"/>
      <c r="B213" s="225"/>
      <c r="C213" s="226"/>
      <c r="D213" s="227" t="s">
        <v>128</v>
      </c>
      <c r="E213" s="228" t="s">
        <v>1</v>
      </c>
      <c r="F213" s="229" t="s">
        <v>305</v>
      </c>
      <c r="G213" s="226"/>
      <c r="H213" s="230">
        <v>20</v>
      </c>
      <c r="I213" s="231"/>
      <c r="J213" s="226"/>
      <c r="K213" s="226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128</v>
      </c>
      <c r="AU213" s="236" t="s">
        <v>86</v>
      </c>
      <c r="AV213" s="13" t="s">
        <v>86</v>
      </c>
      <c r="AW213" s="13" t="s">
        <v>34</v>
      </c>
      <c r="AX213" s="13" t="s">
        <v>79</v>
      </c>
      <c r="AY213" s="236" t="s">
        <v>120</v>
      </c>
    </row>
    <row r="214" s="14" customFormat="1">
      <c r="A214" s="14"/>
      <c r="B214" s="237"/>
      <c r="C214" s="238"/>
      <c r="D214" s="227" t="s">
        <v>128</v>
      </c>
      <c r="E214" s="239" t="s">
        <v>1</v>
      </c>
      <c r="F214" s="240" t="s">
        <v>140</v>
      </c>
      <c r="G214" s="238"/>
      <c r="H214" s="241">
        <v>178</v>
      </c>
      <c r="I214" s="242"/>
      <c r="J214" s="238"/>
      <c r="K214" s="238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128</v>
      </c>
      <c r="AU214" s="247" t="s">
        <v>86</v>
      </c>
      <c r="AV214" s="14" t="s">
        <v>126</v>
      </c>
      <c r="AW214" s="14" t="s">
        <v>34</v>
      </c>
      <c r="AX214" s="14" t="s">
        <v>84</v>
      </c>
      <c r="AY214" s="247" t="s">
        <v>120</v>
      </c>
    </row>
    <row r="215" s="2" customFormat="1" ht="16.5" customHeight="1">
      <c r="A215" s="37"/>
      <c r="B215" s="38"/>
      <c r="C215" s="248" t="s">
        <v>306</v>
      </c>
      <c r="D215" s="248" t="s">
        <v>175</v>
      </c>
      <c r="E215" s="249" t="s">
        <v>307</v>
      </c>
      <c r="F215" s="250" t="s">
        <v>308</v>
      </c>
      <c r="G215" s="251" t="s">
        <v>159</v>
      </c>
      <c r="H215" s="252">
        <v>44.676000000000002</v>
      </c>
      <c r="I215" s="253"/>
      <c r="J215" s="254">
        <f>ROUND(I215*H215,2)</f>
        <v>0</v>
      </c>
      <c r="K215" s="255"/>
      <c r="L215" s="256"/>
      <c r="M215" s="257" t="s">
        <v>1</v>
      </c>
      <c r="N215" s="258" t="s">
        <v>44</v>
      </c>
      <c r="O215" s="90"/>
      <c r="P215" s="221">
        <f>O215*H215</f>
        <v>0</v>
      </c>
      <c r="Q215" s="221">
        <v>0.14999999999999999</v>
      </c>
      <c r="R215" s="221">
        <f>Q215*H215</f>
        <v>6.7014000000000005</v>
      </c>
      <c r="S215" s="221">
        <v>0</v>
      </c>
      <c r="T215" s="222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3" t="s">
        <v>162</v>
      </c>
      <c r="AT215" s="223" t="s">
        <v>175</v>
      </c>
      <c r="AU215" s="223" t="s">
        <v>86</v>
      </c>
      <c r="AY215" s="16" t="s">
        <v>120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6" t="s">
        <v>84</v>
      </c>
      <c r="BK215" s="224">
        <f>ROUND(I215*H215,2)</f>
        <v>0</v>
      </c>
      <c r="BL215" s="16" t="s">
        <v>126</v>
      </c>
      <c r="BM215" s="223" t="s">
        <v>309</v>
      </c>
    </row>
    <row r="216" s="13" customFormat="1">
      <c r="A216" s="13"/>
      <c r="B216" s="225"/>
      <c r="C216" s="226"/>
      <c r="D216" s="227" t="s">
        <v>128</v>
      </c>
      <c r="E216" s="228" t="s">
        <v>1</v>
      </c>
      <c r="F216" s="229" t="s">
        <v>310</v>
      </c>
      <c r="G216" s="226"/>
      <c r="H216" s="230">
        <v>17.800000000000001</v>
      </c>
      <c r="I216" s="231"/>
      <c r="J216" s="226"/>
      <c r="K216" s="226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128</v>
      </c>
      <c r="AU216" s="236" t="s">
        <v>86</v>
      </c>
      <c r="AV216" s="13" t="s">
        <v>86</v>
      </c>
      <c r="AW216" s="13" t="s">
        <v>34</v>
      </c>
      <c r="AX216" s="13" t="s">
        <v>79</v>
      </c>
      <c r="AY216" s="236" t="s">
        <v>120</v>
      </c>
    </row>
    <row r="217" s="13" customFormat="1">
      <c r="A217" s="13"/>
      <c r="B217" s="225"/>
      <c r="C217" s="226"/>
      <c r="D217" s="227" t="s">
        <v>128</v>
      </c>
      <c r="E217" s="228" t="s">
        <v>1</v>
      </c>
      <c r="F217" s="229" t="s">
        <v>311</v>
      </c>
      <c r="G217" s="226"/>
      <c r="H217" s="230">
        <v>26</v>
      </c>
      <c r="I217" s="231"/>
      <c r="J217" s="226"/>
      <c r="K217" s="226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128</v>
      </c>
      <c r="AU217" s="236" t="s">
        <v>86</v>
      </c>
      <c r="AV217" s="13" t="s">
        <v>86</v>
      </c>
      <c r="AW217" s="13" t="s">
        <v>34</v>
      </c>
      <c r="AX217" s="13" t="s">
        <v>79</v>
      </c>
      <c r="AY217" s="236" t="s">
        <v>120</v>
      </c>
    </row>
    <row r="218" s="14" customFormat="1">
      <c r="A218" s="14"/>
      <c r="B218" s="237"/>
      <c r="C218" s="238"/>
      <c r="D218" s="227" t="s">
        <v>128</v>
      </c>
      <c r="E218" s="239" t="s">
        <v>1</v>
      </c>
      <c r="F218" s="240" t="s">
        <v>140</v>
      </c>
      <c r="G218" s="238"/>
      <c r="H218" s="241">
        <v>43.799999999999997</v>
      </c>
      <c r="I218" s="242"/>
      <c r="J218" s="238"/>
      <c r="K218" s="238"/>
      <c r="L218" s="243"/>
      <c r="M218" s="244"/>
      <c r="N218" s="245"/>
      <c r="O218" s="245"/>
      <c r="P218" s="245"/>
      <c r="Q218" s="245"/>
      <c r="R218" s="245"/>
      <c r="S218" s="245"/>
      <c r="T218" s="246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7" t="s">
        <v>128</v>
      </c>
      <c r="AU218" s="247" t="s">
        <v>86</v>
      </c>
      <c r="AV218" s="14" t="s">
        <v>126</v>
      </c>
      <c r="AW218" s="14" t="s">
        <v>34</v>
      </c>
      <c r="AX218" s="14" t="s">
        <v>84</v>
      </c>
      <c r="AY218" s="247" t="s">
        <v>120</v>
      </c>
    </row>
    <row r="219" s="13" customFormat="1">
      <c r="A219" s="13"/>
      <c r="B219" s="225"/>
      <c r="C219" s="226"/>
      <c r="D219" s="227" t="s">
        <v>128</v>
      </c>
      <c r="E219" s="226"/>
      <c r="F219" s="229" t="s">
        <v>312</v>
      </c>
      <c r="G219" s="226"/>
      <c r="H219" s="230">
        <v>44.676000000000002</v>
      </c>
      <c r="I219" s="231"/>
      <c r="J219" s="226"/>
      <c r="K219" s="226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128</v>
      </c>
      <c r="AU219" s="236" t="s">
        <v>86</v>
      </c>
      <c r="AV219" s="13" t="s">
        <v>86</v>
      </c>
      <c r="AW219" s="13" t="s">
        <v>4</v>
      </c>
      <c r="AX219" s="13" t="s">
        <v>84</v>
      </c>
      <c r="AY219" s="236" t="s">
        <v>120</v>
      </c>
    </row>
    <row r="220" s="2" customFormat="1" ht="33" customHeight="1">
      <c r="A220" s="37"/>
      <c r="B220" s="38"/>
      <c r="C220" s="211" t="s">
        <v>313</v>
      </c>
      <c r="D220" s="211" t="s">
        <v>122</v>
      </c>
      <c r="E220" s="212" t="s">
        <v>314</v>
      </c>
      <c r="F220" s="213" t="s">
        <v>315</v>
      </c>
      <c r="G220" s="214" t="s">
        <v>125</v>
      </c>
      <c r="H220" s="215">
        <v>620.88</v>
      </c>
      <c r="I220" s="216"/>
      <c r="J220" s="217">
        <f>ROUND(I220*H220,2)</f>
        <v>0</v>
      </c>
      <c r="K220" s="218"/>
      <c r="L220" s="43"/>
      <c r="M220" s="219" t="s">
        <v>1</v>
      </c>
      <c r="N220" s="220" t="s">
        <v>44</v>
      </c>
      <c r="O220" s="90"/>
      <c r="P220" s="221">
        <f>O220*H220</f>
        <v>0</v>
      </c>
      <c r="Q220" s="221">
        <v>0.00059999999999999995</v>
      </c>
      <c r="R220" s="221">
        <f>Q220*H220</f>
        <v>0.37252799999999997</v>
      </c>
      <c r="S220" s="221">
        <v>0</v>
      </c>
      <c r="T220" s="22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3" t="s">
        <v>126</v>
      </c>
      <c r="AT220" s="223" t="s">
        <v>122</v>
      </c>
      <c r="AU220" s="223" t="s">
        <v>86</v>
      </c>
      <c r="AY220" s="16" t="s">
        <v>120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6" t="s">
        <v>84</v>
      </c>
      <c r="BK220" s="224">
        <f>ROUND(I220*H220,2)</f>
        <v>0</v>
      </c>
      <c r="BL220" s="16" t="s">
        <v>126</v>
      </c>
      <c r="BM220" s="223" t="s">
        <v>316</v>
      </c>
    </row>
    <row r="221" s="13" customFormat="1">
      <c r="A221" s="13"/>
      <c r="B221" s="225"/>
      <c r="C221" s="226"/>
      <c r="D221" s="227" t="s">
        <v>128</v>
      </c>
      <c r="E221" s="228" t="s">
        <v>1</v>
      </c>
      <c r="F221" s="229" t="s">
        <v>317</v>
      </c>
      <c r="G221" s="226"/>
      <c r="H221" s="230">
        <v>620.88</v>
      </c>
      <c r="I221" s="231"/>
      <c r="J221" s="226"/>
      <c r="K221" s="226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128</v>
      </c>
      <c r="AU221" s="236" t="s">
        <v>86</v>
      </c>
      <c r="AV221" s="13" t="s">
        <v>86</v>
      </c>
      <c r="AW221" s="13" t="s">
        <v>34</v>
      </c>
      <c r="AX221" s="13" t="s">
        <v>84</v>
      </c>
      <c r="AY221" s="236" t="s">
        <v>120</v>
      </c>
    </row>
    <row r="222" s="2" customFormat="1" ht="24.15" customHeight="1">
      <c r="A222" s="37"/>
      <c r="B222" s="38"/>
      <c r="C222" s="211" t="s">
        <v>318</v>
      </c>
      <c r="D222" s="211" t="s">
        <v>122</v>
      </c>
      <c r="E222" s="212" t="s">
        <v>319</v>
      </c>
      <c r="F222" s="213" t="s">
        <v>320</v>
      </c>
      <c r="G222" s="214" t="s">
        <v>159</v>
      </c>
      <c r="H222" s="215">
        <v>52</v>
      </c>
      <c r="I222" s="216"/>
      <c r="J222" s="217">
        <f>ROUND(I222*H222,2)</f>
        <v>0</v>
      </c>
      <c r="K222" s="218"/>
      <c r="L222" s="43"/>
      <c r="M222" s="219" t="s">
        <v>1</v>
      </c>
      <c r="N222" s="220" t="s">
        <v>44</v>
      </c>
      <c r="O222" s="90"/>
      <c r="P222" s="221">
        <f>O222*H222</f>
        <v>0</v>
      </c>
      <c r="Q222" s="221">
        <v>0</v>
      </c>
      <c r="R222" s="221">
        <f>Q222*H222</f>
        <v>0</v>
      </c>
      <c r="S222" s="221">
        <v>0</v>
      </c>
      <c r="T222" s="222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3" t="s">
        <v>126</v>
      </c>
      <c r="AT222" s="223" t="s">
        <v>122</v>
      </c>
      <c r="AU222" s="223" t="s">
        <v>86</v>
      </c>
      <c r="AY222" s="16" t="s">
        <v>120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6" t="s">
        <v>84</v>
      </c>
      <c r="BK222" s="224">
        <f>ROUND(I222*H222,2)</f>
        <v>0</v>
      </c>
      <c r="BL222" s="16" t="s">
        <v>126</v>
      </c>
      <c r="BM222" s="223" t="s">
        <v>321</v>
      </c>
    </row>
    <row r="223" s="13" customFormat="1">
      <c r="A223" s="13"/>
      <c r="B223" s="225"/>
      <c r="C223" s="226"/>
      <c r="D223" s="227" t="s">
        <v>128</v>
      </c>
      <c r="E223" s="228" t="s">
        <v>1</v>
      </c>
      <c r="F223" s="229" t="s">
        <v>322</v>
      </c>
      <c r="G223" s="226"/>
      <c r="H223" s="230">
        <v>16</v>
      </c>
      <c r="I223" s="231"/>
      <c r="J223" s="226"/>
      <c r="K223" s="226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128</v>
      </c>
      <c r="AU223" s="236" t="s">
        <v>86</v>
      </c>
      <c r="AV223" s="13" t="s">
        <v>86</v>
      </c>
      <c r="AW223" s="13" t="s">
        <v>34</v>
      </c>
      <c r="AX223" s="13" t="s">
        <v>79</v>
      </c>
      <c r="AY223" s="236" t="s">
        <v>120</v>
      </c>
    </row>
    <row r="224" s="13" customFormat="1">
      <c r="A224" s="13"/>
      <c r="B224" s="225"/>
      <c r="C224" s="226"/>
      <c r="D224" s="227" t="s">
        <v>128</v>
      </c>
      <c r="E224" s="228" t="s">
        <v>1</v>
      </c>
      <c r="F224" s="229" t="s">
        <v>323</v>
      </c>
      <c r="G224" s="226"/>
      <c r="H224" s="230">
        <v>20</v>
      </c>
      <c r="I224" s="231"/>
      <c r="J224" s="226"/>
      <c r="K224" s="226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128</v>
      </c>
      <c r="AU224" s="236" t="s">
        <v>86</v>
      </c>
      <c r="AV224" s="13" t="s">
        <v>86</v>
      </c>
      <c r="AW224" s="13" t="s">
        <v>34</v>
      </c>
      <c r="AX224" s="13" t="s">
        <v>79</v>
      </c>
      <c r="AY224" s="236" t="s">
        <v>120</v>
      </c>
    </row>
    <row r="225" s="13" customFormat="1">
      <c r="A225" s="13"/>
      <c r="B225" s="225"/>
      <c r="C225" s="226"/>
      <c r="D225" s="227" t="s">
        <v>128</v>
      </c>
      <c r="E225" s="228" t="s">
        <v>1</v>
      </c>
      <c r="F225" s="229" t="s">
        <v>324</v>
      </c>
      <c r="G225" s="226"/>
      <c r="H225" s="230">
        <v>16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128</v>
      </c>
      <c r="AU225" s="236" t="s">
        <v>86</v>
      </c>
      <c r="AV225" s="13" t="s">
        <v>86</v>
      </c>
      <c r="AW225" s="13" t="s">
        <v>34</v>
      </c>
      <c r="AX225" s="13" t="s">
        <v>79</v>
      </c>
      <c r="AY225" s="236" t="s">
        <v>120</v>
      </c>
    </row>
    <row r="226" s="14" customFormat="1">
      <c r="A226" s="14"/>
      <c r="B226" s="237"/>
      <c r="C226" s="238"/>
      <c r="D226" s="227" t="s">
        <v>128</v>
      </c>
      <c r="E226" s="239" t="s">
        <v>1</v>
      </c>
      <c r="F226" s="240" t="s">
        <v>140</v>
      </c>
      <c r="G226" s="238"/>
      <c r="H226" s="241">
        <v>52</v>
      </c>
      <c r="I226" s="242"/>
      <c r="J226" s="238"/>
      <c r="K226" s="238"/>
      <c r="L226" s="243"/>
      <c r="M226" s="244"/>
      <c r="N226" s="245"/>
      <c r="O226" s="245"/>
      <c r="P226" s="245"/>
      <c r="Q226" s="245"/>
      <c r="R226" s="245"/>
      <c r="S226" s="245"/>
      <c r="T226" s="246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7" t="s">
        <v>128</v>
      </c>
      <c r="AU226" s="247" t="s">
        <v>86</v>
      </c>
      <c r="AV226" s="14" t="s">
        <v>126</v>
      </c>
      <c r="AW226" s="14" t="s">
        <v>34</v>
      </c>
      <c r="AX226" s="14" t="s">
        <v>84</v>
      </c>
      <c r="AY226" s="247" t="s">
        <v>120</v>
      </c>
    </row>
    <row r="227" s="2" customFormat="1" ht="24.15" customHeight="1">
      <c r="A227" s="37"/>
      <c r="B227" s="38"/>
      <c r="C227" s="211" t="s">
        <v>325</v>
      </c>
      <c r="D227" s="211" t="s">
        <v>122</v>
      </c>
      <c r="E227" s="212" t="s">
        <v>326</v>
      </c>
      <c r="F227" s="213" t="s">
        <v>327</v>
      </c>
      <c r="G227" s="214" t="s">
        <v>125</v>
      </c>
      <c r="H227" s="215">
        <v>2069.5999999999999</v>
      </c>
      <c r="I227" s="216"/>
      <c r="J227" s="217">
        <f>ROUND(I227*H227,2)</f>
        <v>0</v>
      </c>
      <c r="K227" s="218"/>
      <c r="L227" s="43"/>
      <c r="M227" s="219" t="s">
        <v>1</v>
      </c>
      <c r="N227" s="220" t="s">
        <v>44</v>
      </c>
      <c r="O227" s="90"/>
      <c r="P227" s="221">
        <f>O227*H227</f>
        <v>0</v>
      </c>
      <c r="Q227" s="221">
        <v>0</v>
      </c>
      <c r="R227" s="221">
        <f>Q227*H227</f>
        <v>0</v>
      </c>
      <c r="S227" s="221">
        <v>0.02</v>
      </c>
      <c r="T227" s="222">
        <f>S227*H227</f>
        <v>41.391999999999996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3" t="s">
        <v>126</v>
      </c>
      <c r="AT227" s="223" t="s">
        <v>122</v>
      </c>
      <c r="AU227" s="223" t="s">
        <v>86</v>
      </c>
      <c r="AY227" s="16" t="s">
        <v>120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6" t="s">
        <v>84</v>
      </c>
      <c r="BK227" s="224">
        <f>ROUND(I227*H227,2)</f>
        <v>0</v>
      </c>
      <c r="BL227" s="16" t="s">
        <v>126</v>
      </c>
      <c r="BM227" s="223" t="s">
        <v>328</v>
      </c>
    </row>
    <row r="228" s="2" customFormat="1" ht="21.75" customHeight="1">
      <c r="A228" s="37"/>
      <c r="B228" s="38"/>
      <c r="C228" s="211" t="s">
        <v>329</v>
      </c>
      <c r="D228" s="211" t="s">
        <v>122</v>
      </c>
      <c r="E228" s="212" t="s">
        <v>330</v>
      </c>
      <c r="F228" s="213" t="s">
        <v>331</v>
      </c>
      <c r="G228" s="214" t="s">
        <v>159</v>
      </c>
      <c r="H228" s="215">
        <v>178</v>
      </c>
      <c r="I228" s="216"/>
      <c r="J228" s="217">
        <f>ROUND(I228*H228,2)</f>
        <v>0</v>
      </c>
      <c r="K228" s="218"/>
      <c r="L228" s="43"/>
      <c r="M228" s="219" t="s">
        <v>1</v>
      </c>
      <c r="N228" s="220" t="s">
        <v>44</v>
      </c>
      <c r="O228" s="90"/>
      <c r="P228" s="221">
        <f>O228*H228</f>
        <v>0</v>
      </c>
      <c r="Q228" s="221">
        <v>0</v>
      </c>
      <c r="R228" s="221">
        <f>Q228*H228</f>
        <v>0</v>
      </c>
      <c r="S228" s="221">
        <v>0</v>
      </c>
      <c r="T228" s="222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3" t="s">
        <v>126</v>
      </c>
      <c r="AT228" s="223" t="s">
        <v>122</v>
      </c>
      <c r="AU228" s="223" t="s">
        <v>86</v>
      </c>
      <c r="AY228" s="16" t="s">
        <v>120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6" t="s">
        <v>84</v>
      </c>
      <c r="BK228" s="224">
        <f>ROUND(I228*H228,2)</f>
        <v>0</v>
      </c>
      <c r="BL228" s="16" t="s">
        <v>126</v>
      </c>
      <c r="BM228" s="223" t="s">
        <v>332</v>
      </c>
    </row>
    <row r="229" s="12" customFormat="1" ht="22.8" customHeight="1">
      <c r="A229" s="12"/>
      <c r="B229" s="195"/>
      <c r="C229" s="196"/>
      <c r="D229" s="197" t="s">
        <v>78</v>
      </c>
      <c r="E229" s="209" t="s">
        <v>333</v>
      </c>
      <c r="F229" s="209" t="s">
        <v>334</v>
      </c>
      <c r="G229" s="196"/>
      <c r="H229" s="196"/>
      <c r="I229" s="199"/>
      <c r="J229" s="210">
        <f>BK229</f>
        <v>0</v>
      </c>
      <c r="K229" s="196"/>
      <c r="L229" s="201"/>
      <c r="M229" s="202"/>
      <c r="N229" s="203"/>
      <c r="O229" s="203"/>
      <c r="P229" s="204">
        <f>SUM(P230:P237)</f>
        <v>0</v>
      </c>
      <c r="Q229" s="203"/>
      <c r="R229" s="204">
        <f>SUM(R230:R237)</f>
        <v>0</v>
      </c>
      <c r="S229" s="203"/>
      <c r="T229" s="205">
        <f>SUM(T230:T237)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06" t="s">
        <v>84</v>
      </c>
      <c r="AT229" s="207" t="s">
        <v>78</v>
      </c>
      <c r="AU229" s="207" t="s">
        <v>84</v>
      </c>
      <c r="AY229" s="206" t="s">
        <v>120</v>
      </c>
      <c r="BK229" s="208">
        <f>SUM(BK230:BK237)</f>
        <v>0</v>
      </c>
    </row>
    <row r="230" s="2" customFormat="1" ht="24.15" customHeight="1">
      <c r="A230" s="37"/>
      <c r="B230" s="38"/>
      <c r="C230" s="211" t="s">
        <v>335</v>
      </c>
      <c r="D230" s="211" t="s">
        <v>122</v>
      </c>
      <c r="E230" s="212" t="s">
        <v>336</v>
      </c>
      <c r="F230" s="213" t="s">
        <v>337</v>
      </c>
      <c r="G230" s="214" t="s">
        <v>338</v>
      </c>
      <c r="H230" s="215">
        <v>990.69100000000003</v>
      </c>
      <c r="I230" s="216"/>
      <c r="J230" s="217">
        <f>ROUND(I230*H230,2)</f>
        <v>0</v>
      </c>
      <c r="K230" s="218"/>
      <c r="L230" s="43"/>
      <c r="M230" s="219" t="s">
        <v>1</v>
      </c>
      <c r="N230" s="220" t="s">
        <v>44</v>
      </c>
      <c r="O230" s="90"/>
      <c r="P230" s="221">
        <f>O230*H230</f>
        <v>0</v>
      </c>
      <c r="Q230" s="221">
        <v>0</v>
      </c>
      <c r="R230" s="221">
        <f>Q230*H230</f>
        <v>0</v>
      </c>
      <c r="S230" s="221">
        <v>0</v>
      </c>
      <c r="T230" s="222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3" t="s">
        <v>126</v>
      </c>
      <c r="AT230" s="223" t="s">
        <v>122</v>
      </c>
      <c r="AU230" s="223" t="s">
        <v>86</v>
      </c>
      <c r="AY230" s="16" t="s">
        <v>120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6" t="s">
        <v>84</v>
      </c>
      <c r="BK230" s="224">
        <f>ROUND(I230*H230,2)</f>
        <v>0</v>
      </c>
      <c r="BL230" s="16" t="s">
        <v>126</v>
      </c>
      <c r="BM230" s="223" t="s">
        <v>339</v>
      </c>
    </row>
    <row r="231" s="13" customFormat="1">
      <c r="A231" s="13"/>
      <c r="B231" s="225"/>
      <c r="C231" s="226"/>
      <c r="D231" s="227" t="s">
        <v>128</v>
      </c>
      <c r="E231" s="228" t="s">
        <v>1</v>
      </c>
      <c r="F231" s="229" t="s">
        <v>340</v>
      </c>
      <c r="G231" s="226"/>
      <c r="H231" s="230">
        <v>546.39099999999996</v>
      </c>
      <c r="I231" s="231"/>
      <c r="J231" s="226"/>
      <c r="K231" s="226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128</v>
      </c>
      <c r="AU231" s="236" t="s">
        <v>86</v>
      </c>
      <c r="AV231" s="13" t="s">
        <v>86</v>
      </c>
      <c r="AW231" s="13" t="s">
        <v>34</v>
      </c>
      <c r="AX231" s="13" t="s">
        <v>79</v>
      </c>
      <c r="AY231" s="236" t="s">
        <v>120</v>
      </c>
    </row>
    <row r="232" s="13" customFormat="1">
      <c r="A232" s="13"/>
      <c r="B232" s="225"/>
      <c r="C232" s="226"/>
      <c r="D232" s="227" t="s">
        <v>128</v>
      </c>
      <c r="E232" s="228" t="s">
        <v>1</v>
      </c>
      <c r="F232" s="229" t="s">
        <v>341</v>
      </c>
      <c r="G232" s="226"/>
      <c r="H232" s="230">
        <v>444.30000000000001</v>
      </c>
      <c r="I232" s="231"/>
      <c r="J232" s="226"/>
      <c r="K232" s="226"/>
      <c r="L232" s="232"/>
      <c r="M232" s="233"/>
      <c r="N232" s="234"/>
      <c r="O232" s="234"/>
      <c r="P232" s="234"/>
      <c r="Q232" s="234"/>
      <c r="R232" s="234"/>
      <c r="S232" s="234"/>
      <c r="T232" s="235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6" t="s">
        <v>128</v>
      </c>
      <c r="AU232" s="236" t="s">
        <v>86</v>
      </c>
      <c r="AV232" s="13" t="s">
        <v>86</v>
      </c>
      <c r="AW232" s="13" t="s">
        <v>34</v>
      </c>
      <c r="AX232" s="13" t="s">
        <v>79</v>
      </c>
      <c r="AY232" s="236" t="s">
        <v>120</v>
      </c>
    </row>
    <row r="233" s="14" customFormat="1">
      <c r="A233" s="14"/>
      <c r="B233" s="237"/>
      <c r="C233" s="238"/>
      <c r="D233" s="227" t="s">
        <v>128</v>
      </c>
      <c r="E233" s="239" t="s">
        <v>1</v>
      </c>
      <c r="F233" s="240" t="s">
        <v>140</v>
      </c>
      <c r="G233" s="238"/>
      <c r="H233" s="241">
        <v>990.69100000000003</v>
      </c>
      <c r="I233" s="242"/>
      <c r="J233" s="238"/>
      <c r="K233" s="238"/>
      <c r="L233" s="243"/>
      <c r="M233" s="244"/>
      <c r="N233" s="245"/>
      <c r="O233" s="245"/>
      <c r="P233" s="245"/>
      <c r="Q233" s="245"/>
      <c r="R233" s="245"/>
      <c r="S233" s="245"/>
      <c r="T233" s="246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7" t="s">
        <v>128</v>
      </c>
      <c r="AU233" s="247" t="s">
        <v>86</v>
      </c>
      <c r="AV233" s="14" t="s">
        <v>126</v>
      </c>
      <c r="AW233" s="14" t="s">
        <v>34</v>
      </c>
      <c r="AX233" s="14" t="s">
        <v>84</v>
      </c>
      <c r="AY233" s="247" t="s">
        <v>120</v>
      </c>
    </row>
    <row r="234" s="2" customFormat="1" ht="24.15" customHeight="1">
      <c r="A234" s="37"/>
      <c r="B234" s="38"/>
      <c r="C234" s="211" t="s">
        <v>342</v>
      </c>
      <c r="D234" s="211" t="s">
        <v>122</v>
      </c>
      <c r="E234" s="212" t="s">
        <v>343</v>
      </c>
      <c r="F234" s="213" t="s">
        <v>344</v>
      </c>
      <c r="G234" s="214" t="s">
        <v>338</v>
      </c>
      <c r="H234" s="215">
        <v>6934.8370000000004</v>
      </c>
      <c r="I234" s="216"/>
      <c r="J234" s="217">
        <f>ROUND(I234*H234,2)</f>
        <v>0</v>
      </c>
      <c r="K234" s="218"/>
      <c r="L234" s="43"/>
      <c r="M234" s="219" t="s">
        <v>1</v>
      </c>
      <c r="N234" s="220" t="s">
        <v>44</v>
      </c>
      <c r="O234" s="90"/>
      <c r="P234" s="221">
        <f>O234*H234</f>
        <v>0</v>
      </c>
      <c r="Q234" s="221">
        <v>0</v>
      </c>
      <c r="R234" s="221">
        <f>Q234*H234</f>
        <v>0</v>
      </c>
      <c r="S234" s="221">
        <v>0</v>
      </c>
      <c r="T234" s="222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3" t="s">
        <v>126</v>
      </c>
      <c r="AT234" s="223" t="s">
        <v>122</v>
      </c>
      <c r="AU234" s="223" t="s">
        <v>86</v>
      </c>
      <c r="AY234" s="16" t="s">
        <v>120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6" t="s">
        <v>84</v>
      </c>
      <c r="BK234" s="224">
        <f>ROUND(I234*H234,2)</f>
        <v>0</v>
      </c>
      <c r="BL234" s="16" t="s">
        <v>126</v>
      </c>
      <c r="BM234" s="223" t="s">
        <v>345</v>
      </c>
    </row>
    <row r="235" s="13" customFormat="1">
      <c r="A235" s="13"/>
      <c r="B235" s="225"/>
      <c r="C235" s="226"/>
      <c r="D235" s="227" t="s">
        <v>128</v>
      </c>
      <c r="E235" s="228" t="s">
        <v>1</v>
      </c>
      <c r="F235" s="229" t="s">
        <v>346</v>
      </c>
      <c r="G235" s="226"/>
      <c r="H235" s="230">
        <v>6934.8370000000004</v>
      </c>
      <c r="I235" s="231"/>
      <c r="J235" s="226"/>
      <c r="K235" s="226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128</v>
      </c>
      <c r="AU235" s="236" t="s">
        <v>86</v>
      </c>
      <c r="AV235" s="13" t="s">
        <v>86</v>
      </c>
      <c r="AW235" s="13" t="s">
        <v>34</v>
      </c>
      <c r="AX235" s="13" t="s">
        <v>84</v>
      </c>
      <c r="AY235" s="236" t="s">
        <v>120</v>
      </c>
    </row>
    <row r="236" s="2" customFormat="1" ht="44.25" customHeight="1">
      <c r="A236" s="37"/>
      <c r="B236" s="38"/>
      <c r="C236" s="211" t="s">
        <v>347</v>
      </c>
      <c r="D236" s="211" t="s">
        <v>122</v>
      </c>
      <c r="E236" s="212" t="s">
        <v>348</v>
      </c>
      <c r="F236" s="213" t="s">
        <v>349</v>
      </c>
      <c r="G236" s="214" t="s">
        <v>338</v>
      </c>
      <c r="H236" s="215">
        <v>444.30000000000001</v>
      </c>
      <c r="I236" s="216"/>
      <c r="J236" s="217">
        <f>ROUND(I236*H236,2)</f>
        <v>0</v>
      </c>
      <c r="K236" s="218"/>
      <c r="L236" s="43"/>
      <c r="M236" s="219" t="s">
        <v>1</v>
      </c>
      <c r="N236" s="220" t="s">
        <v>44</v>
      </c>
      <c r="O236" s="90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3" t="s">
        <v>126</v>
      </c>
      <c r="AT236" s="223" t="s">
        <v>122</v>
      </c>
      <c r="AU236" s="223" t="s">
        <v>86</v>
      </c>
      <c r="AY236" s="16" t="s">
        <v>120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6" t="s">
        <v>84</v>
      </c>
      <c r="BK236" s="224">
        <f>ROUND(I236*H236,2)</f>
        <v>0</v>
      </c>
      <c r="BL236" s="16" t="s">
        <v>126</v>
      </c>
      <c r="BM236" s="223" t="s">
        <v>350</v>
      </c>
    </row>
    <row r="237" s="2" customFormat="1" ht="76.35" customHeight="1">
      <c r="A237" s="37"/>
      <c r="B237" s="38"/>
      <c r="C237" s="211" t="s">
        <v>351</v>
      </c>
      <c r="D237" s="211" t="s">
        <v>122</v>
      </c>
      <c r="E237" s="212" t="s">
        <v>352</v>
      </c>
      <c r="F237" s="213" t="s">
        <v>353</v>
      </c>
      <c r="G237" s="214" t="s">
        <v>338</v>
      </c>
      <c r="H237" s="215">
        <v>546.39099999999996</v>
      </c>
      <c r="I237" s="216"/>
      <c r="J237" s="217">
        <f>ROUND(I237*H237,2)</f>
        <v>0</v>
      </c>
      <c r="K237" s="218"/>
      <c r="L237" s="43"/>
      <c r="M237" s="219" t="s">
        <v>1</v>
      </c>
      <c r="N237" s="220" t="s">
        <v>44</v>
      </c>
      <c r="O237" s="90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3" t="s">
        <v>126</v>
      </c>
      <c r="AT237" s="223" t="s">
        <v>122</v>
      </c>
      <c r="AU237" s="223" t="s">
        <v>86</v>
      </c>
      <c r="AY237" s="16" t="s">
        <v>120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6" t="s">
        <v>84</v>
      </c>
      <c r="BK237" s="224">
        <f>ROUND(I237*H237,2)</f>
        <v>0</v>
      </c>
      <c r="BL237" s="16" t="s">
        <v>126</v>
      </c>
      <c r="BM237" s="223" t="s">
        <v>354</v>
      </c>
    </row>
    <row r="238" s="12" customFormat="1" ht="22.8" customHeight="1">
      <c r="A238" s="12"/>
      <c r="B238" s="195"/>
      <c r="C238" s="196"/>
      <c r="D238" s="197" t="s">
        <v>78</v>
      </c>
      <c r="E238" s="209" t="s">
        <v>355</v>
      </c>
      <c r="F238" s="209" t="s">
        <v>356</v>
      </c>
      <c r="G238" s="196"/>
      <c r="H238" s="196"/>
      <c r="I238" s="199"/>
      <c r="J238" s="210">
        <f>BK238</f>
        <v>0</v>
      </c>
      <c r="K238" s="196"/>
      <c r="L238" s="201"/>
      <c r="M238" s="202"/>
      <c r="N238" s="203"/>
      <c r="O238" s="203"/>
      <c r="P238" s="204">
        <f>P239</f>
        <v>0</v>
      </c>
      <c r="Q238" s="203"/>
      <c r="R238" s="204">
        <f>R239</f>
        <v>0</v>
      </c>
      <c r="S238" s="203"/>
      <c r="T238" s="205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6" t="s">
        <v>84</v>
      </c>
      <c r="AT238" s="207" t="s">
        <v>78</v>
      </c>
      <c r="AU238" s="207" t="s">
        <v>84</v>
      </c>
      <c r="AY238" s="206" t="s">
        <v>120</v>
      </c>
      <c r="BK238" s="208">
        <f>BK239</f>
        <v>0</v>
      </c>
    </row>
    <row r="239" s="2" customFormat="1" ht="24.15" customHeight="1">
      <c r="A239" s="37"/>
      <c r="B239" s="38"/>
      <c r="C239" s="211" t="s">
        <v>357</v>
      </c>
      <c r="D239" s="211" t="s">
        <v>122</v>
      </c>
      <c r="E239" s="212" t="s">
        <v>358</v>
      </c>
      <c r="F239" s="213" t="s">
        <v>359</v>
      </c>
      <c r="G239" s="214" t="s">
        <v>338</v>
      </c>
      <c r="H239" s="215">
        <v>174.13900000000001</v>
      </c>
      <c r="I239" s="216"/>
      <c r="J239" s="217">
        <f>ROUND(I239*H239,2)</f>
        <v>0</v>
      </c>
      <c r="K239" s="218"/>
      <c r="L239" s="43"/>
      <c r="M239" s="219" t="s">
        <v>1</v>
      </c>
      <c r="N239" s="220" t="s">
        <v>44</v>
      </c>
      <c r="O239" s="90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3" t="s">
        <v>126</v>
      </c>
      <c r="AT239" s="223" t="s">
        <v>122</v>
      </c>
      <c r="AU239" s="223" t="s">
        <v>86</v>
      </c>
      <c r="AY239" s="16" t="s">
        <v>120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6" t="s">
        <v>84</v>
      </c>
      <c r="BK239" s="224">
        <f>ROUND(I239*H239,2)</f>
        <v>0</v>
      </c>
      <c r="BL239" s="16" t="s">
        <v>126</v>
      </c>
      <c r="BM239" s="223" t="s">
        <v>360</v>
      </c>
    </row>
    <row r="240" s="12" customFormat="1" ht="25.92" customHeight="1">
      <c r="A240" s="12"/>
      <c r="B240" s="195"/>
      <c r="C240" s="196"/>
      <c r="D240" s="197" t="s">
        <v>78</v>
      </c>
      <c r="E240" s="198" t="s">
        <v>361</v>
      </c>
      <c r="F240" s="198" t="s">
        <v>362</v>
      </c>
      <c r="G240" s="196"/>
      <c r="H240" s="196"/>
      <c r="I240" s="199"/>
      <c r="J240" s="200">
        <f>BK240</f>
        <v>0</v>
      </c>
      <c r="K240" s="196"/>
      <c r="L240" s="201"/>
      <c r="M240" s="202"/>
      <c r="N240" s="203"/>
      <c r="O240" s="203"/>
      <c r="P240" s="204">
        <f>P241+P244+P246</f>
        <v>0</v>
      </c>
      <c r="Q240" s="203"/>
      <c r="R240" s="204">
        <f>R241+R244+R246</f>
        <v>0</v>
      </c>
      <c r="S240" s="203"/>
      <c r="T240" s="205">
        <f>T241+T244+T246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6" t="s">
        <v>145</v>
      </c>
      <c r="AT240" s="207" t="s">
        <v>78</v>
      </c>
      <c r="AU240" s="207" t="s">
        <v>79</v>
      </c>
      <c r="AY240" s="206" t="s">
        <v>120</v>
      </c>
      <c r="BK240" s="208">
        <f>BK241+BK244+BK246</f>
        <v>0</v>
      </c>
    </row>
    <row r="241" s="12" customFormat="1" ht="22.8" customHeight="1">
      <c r="A241" s="12"/>
      <c r="B241" s="195"/>
      <c r="C241" s="196"/>
      <c r="D241" s="197" t="s">
        <v>78</v>
      </c>
      <c r="E241" s="209" t="s">
        <v>363</v>
      </c>
      <c r="F241" s="209" t="s">
        <v>364</v>
      </c>
      <c r="G241" s="196"/>
      <c r="H241" s="196"/>
      <c r="I241" s="199"/>
      <c r="J241" s="210">
        <f>BK241</f>
        <v>0</v>
      </c>
      <c r="K241" s="196"/>
      <c r="L241" s="201"/>
      <c r="M241" s="202"/>
      <c r="N241" s="203"/>
      <c r="O241" s="203"/>
      <c r="P241" s="204">
        <f>SUM(P242:P243)</f>
        <v>0</v>
      </c>
      <c r="Q241" s="203"/>
      <c r="R241" s="204">
        <f>SUM(R242:R243)</f>
        <v>0</v>
      </c>
      <c r="S241" s="203"/>
      <c r="T241" s="205">
        <f>SUM(T242:T243)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6" t="s">
        <v>145</v>
      </c>
      <c r="AT241" s="207" t="s">
        <v>78</v>
      </c>
      <c r="AU241" s="207" t="s">
        <v>84</v>
      </c>
      <c r="AY241" s="206" t="s">
        <v>120</v>
      </c>
      <c r="BK241" s="208">
        <f>SUM(BK242:BK243)</f>
        <v>0</v>
      </c>
    </row>
    <row r="242" s="2" customFormat="1" ht="16.5" customHeight="1">
      <c r="A242" s="37"/>
      <c r="B242" s="38"/>
      <c r="C242" s="211" t="s">
        <v>365</v>
      </c>
      <c r="D242" s="211" t="s">
        <v>122</v>
      </c>
      <c r="E242" s="212" t="s">
        <v>366</v>
      </c>
      <c r="F242" s="213" t="s">
        <v>364</v>
      </c>
      <c r="G242" s="214" t="s">
        <v>367</v>
      </c>
      <c r="H242" s="215">
        <v>1</v>
      </c>
      <c r="I242" s="216"/>
      <c r="J242" s="217">
        <f>ROUND(I242*H242,2)</f>
        <v>0</v>
      </c>
      <c r="K242" s="218"/>
      <c r="L242" s="43"/>
      <c r="M242" s="219" t="s">
        <v>1</v>
      </c>
      <c r="N242" s="220" t="s">
        <v>44</v>
      </c>
      <c r="O242" s="90"/>
      <c r="P242" s="221">
        <f>O242*H242</f>
        <v>0</v>
      </c>
      <c r="Q242" s="221">
        <v>0</v>
      </c>
      <c r="R242" s="221">
        <f>Q242*H242</f>
        <v>0</v>
      </c>
      <c r="S242" s="221">
        <v>0</v>
      </c>
      <c r="T242" s="222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3" t="s">
        <v>368</v>
      </c>
      <c r="AT242" s="223" t="s">
        <v>122</v>
      </c>
      <c r="AU242" s="223" t="s">
        <v>86</v>
      </c>
      <c r="AY242" s="16" t="s">
        <v>120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6" t="s">
        <v>84</v>
      </c>
      <c r="BK242" s="224">
        <f>ROUND(I242*H242,2)</f>
        <v>0</v>
      </c>
      <c r="BL242" s="16" t="s">
        <v>368</v>
      </c>
      <c r="BM242" s="223" t="s">
        <v>369</v>
      </c>
    </row>
    <row r="243" s="2" customFormat="1" ht="16.5" customHeight="1">
      <c r="A243" s="37"/>
      <c r="B243" s="38"/>
      <c r="C243" s="211" t="s">
        <v>370</v>
      </c>
      <c r="D243" s="211" t="s">
        <v>122</v>
      </c>
      <c r="E243" s="212" t="s">
        <v>371</v>
      </c>
      <c r="F243" s="213" t="s">
        <v>372</v>
      </c>
      <c r="G243" s="214" t="s">
        <v>367</v>
      </c>
      <c r="H243" s="215">
        <v>1</v>
      </c>
      <c r="I243" s="216"/>
      <c r="J243" s="217">
        <f>ROUND(I243*H243,2)</f>
        <v>0</v>
      </c>
      <c r="K243" s="218"/>
      <c r="L243" s="43"/>
      <c r="M243" s="219" t="s">
        <v>1</v>
      </c>
      <c r="N243" s="220" t="s">
        <v>44</v>
      </c>
      <c r="O243" s="90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3" t="s">
        <v>368</v>
      </c>
      <c r="AT243" s="223" t="s">
        <v>122</v>
      </c>
      <c r="AU243" s="223" t="s">
        <v>86</v>
      </c>
      <c r="AY243" s="16" t="s">
        <v>120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6" t="s">
        <v>84</v>
      </c>
      <c r="BK243" s="224">
        <f>ROUND(I243*H243,2)</f>
        <v>0</v>
      </c>
      <c r="BL243" s="16" t="s">
        <v>368</v>
      </c>
      <c r="BM243" s="223" t="s">
        <v>373</v>
      </c>
    </row>
    <row r="244" s="12" customFormat="1" ht="22.8" customHeight="1">
      <c r="A244" s="12"/>
      <c r="B244" s="195"/>
      <c r="C244" s="196"/>
      <c r="D244" s="197" t="s">
        <v>78</v>
      </c>
      <c r="E244" s="209" t="s">
        <v>374</v>
      </c>
      <c r="F244" s="209" t="s">
        <v>375</v>
      </c>
      <c r="G244" s="196"/>
      <c r="H244" s="196"/>
      <c r="I244" s="199"/>
      <c r="J244" s="210">
        <f>BK244</f>
        <v>0</v>
      </c>
      <c r="K244" s="196"/>
      <c r="L244" s="201"/>
      <c r="M244" s="202"/>
      <c r="N244" s="203"/>
      <c r="O244" s="203"/>
      <c r="P244" s="204">
        <f>P245</f>
        <v>0</v>
      </c>
      <c r="Q244" s="203"/>
      <c r="R244" s="204">
        <f>R245</f>
        <v>0</v>
      </c>
      <c r="S244" s="203"/>
      <c r="T244" s="205">
        <f>T245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6" t="s">
        <v>145</v>
      </c>
      <c r="AT244" s="207" t="s">
        <v>78</v>
      </c>
      <c r="AU244" s="207" t="s">
        <v>84</v>
      </c>
      <c r="AY244" s="206" t="s">
        <v>120</v>
      </c>
      <c r="BK244" s="208">
        <f>BK245</f>
        <v>0</v>
      </c>
    </row>
    <row r="245" s="2" customFormat="1" ht="49.05" customHeight="1">
      <c r="A245" s="37"/>
      <c r="B245" s="38"/>
      <c r="C245" s="211" t="s">
        <v>376</v>
      </c>
      <c r="D245" s="211" t="s">
        <v>122</v>
      </c>
      <c r="E245" s="212" t="s">
        <v>377</v>
      </c>
      <c r="F245" s="213" t="s">
        <v>378</v>
      </c>
      <c r="G245" s="214" t="s">
        <v>379</v>
      </c>
      <c r="H245" s="215">
        <v>1</v>
      </c>
      <c r="I245" s="216"/>
      <c r="J245" s="217">
        <f>ROUND(I245*H245,2)</f>
        <v>0</v>
      </c>
      <c r="K245" s="218"/>
      <c r="L245" s="43"/>
      <c r="M245" s="219" t="s">
        <v>1</v>
      </c>
      <c r="N245" s="220" t="s">
        <v>44</v>
      </c>
      <c r="O245" s="90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3" t="s">
        <v>368</v>
      </c>
      <c r="AT245" s="223" t="s">
        <v>122</v>
      </c>
      <c r="AU245" s="223" t="s">
        <v>86</v>
      </c>
      <c r="AY245" s="16" t="s">
        <v>120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6" t="s">
        <v>84</v>
      </c>
      <c r="BK245" s="224">
        <f>ROUND(I245*H245,2)</f>
        <v>0</v>
      </c>
      <c r="BL245" s="16" t="s">
        <v>368</v>
      </c>
      <c r="BM245" s="223" t="s">
        <v>380</v>
      </c>
    </row>
    <row r="246" s="12" customFormat="1" ht="22.8" customHeight="1">
      <c r="A246" s="12"/>
      <c r="B246" s="195"/>
      <c r="C246" s="196"/>
      <c r="D246" s="197" t="s">
        <v>78</v>
      </c>
      <c r="E246" s="209" t="s">
        <v>381</v>
      </c>
      <c r="F246" s="209" t="s">
        <v>382</v>
      </c>
      <c r="G246" s="196"/>
      <c r="H246" s="196"/>
      <c r="I246" s="199"/>
      <c r="J246" s="210">
        <f>BK246</f>
        <v>0</v>
      </c>
      <c r="K246" s="196"/>
      <c r="L246" s="201"/>
      <c r="M246" s="202"/>
      <c r="N246" s="203"/>
      <c r="O246" s="203"/>
      <c r="P246" s="204">
        <f>P247</f>
        <v>0</v>
      </c>
      <c r="Q246" s="203"/>
      <c r="R246" s="204">
        <f>R247</f>
        <v>0</v>
      </c>
      <c r="S246" s="203"/>
      <c r="T246" s="205">
        <f>T247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06" t="s">
        <v>145</v>
      </c>
      <c r="AT246" s="207" t="s">
        <v>78</v>
      </c>
      <c r="AU246" s="207" t="s">
        <v>84</v>
      </c>
      <c r="AY246" s="206" t="s">
        <v>120</v>
      </c>
      <c r="BK246" s="208">
        <f>BK247</f>
        <v>0</v>
      </c>
    </row>
    <row r="247" s="2" customFormat="1" ht="16.5" customHeight="1">
      <c r="A247" s="37"/>
      <c r="B247" s="38"/>
      <c r="C247" s="211" t="s">
        <v>383</v>
      </c>
      <c r="D247" s="211" t="s">
        <v>122</v>
      </c>
      <c r="E247" s="212" t="s">
        <v>384</v>
      </c>
      <c r="F247" s="213" t="s">
        <v>385</v>
      </c>
      <c r="G247" s="214" t="s">
        <v>367</v>
      </c>
      <c r="H247" s="215">
        <v>1</v>
      </c>
      <c r="I247" s="216"/>
      <c r="J247" s="217">
        <f>ROUND(I247*H247,2)</f>
        <v>0</v>
      </c>
      <c r="K247" s="218"/>
      <c r="L247" s="43"/>
      <c r="M247" s="259" t="s">
        <v>1</v>
      </c>
      <c r="N247" s="260" t="s">
        <v>44</v>
      </c>
      <c r="O247" s="261"/>
      <c r="P247" s="262">
        <f>O247*H247</f>
        <v>0</v>
      </c>
      <c r="Q247" s="262">
        <v>0</v>
      </c>
      <c r="R247" s="262">
        <f>Q247*H247</f>
        <v>0</v>
      </c>
      <c r="S247" s="262">
        <v>0</v>
      </c>
      <c r="T247" s="26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3" t="s">
        <v>368</v>
      </c>
      <c r="AT247" s="223" t="s">
        <v>122</v>
      </c>
      <c r="AU247" s="223" t="s">
        <v>86</v>
      </c>
      <c r="AY247" s="16" t="s">
        <v>120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6" t="s">
        <v>84</v>
      </c>
      <c r="BK247" s="224">
        <f>ROUND(I247*H247,2)</f>
        <v>0</v>
      </c>
      <c r="BL247" s="16" t="s">
        <v>368</v>
      </c>
      <c r="BM247" s="223" t="s">
        <v>386</v>
      </c>
    </row>
    <row r="248" s="2" customFormat="1" ht="6.96" customHeight="1">
      <c r="A248" s="37"/>
      <c r="B248" s="65"/>
      <c r="C248" s="66"/>
      <c r="D248" s="66"/>
      <c r="E248" s="66"/>
      <c r="F248" s="66"/>
      <c r="G248" s="66"/>
      <c r="H248" s="66"/>
      <c r="I248" s="66"/>
      <c r="J248" s="66"/>
      <c r="K248" s="66"/>
      <c r="L248" s="43"/>
      <c r="M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</row>
  </sheetData>
  <sheetProtection sheet="1" autoFilter="0" formatColumns="0" formatRows="0" objects="1" scenarios="1" spinCount="100000" saltValue="SyKSu3R5swkmAkHDOG/BrTaVLJKEdoCY8UCa5mrQajzsBoyV35sVRYgwR7CBe79lojVJzUJuTg9TLA+dNFWbDA==" hashValue="VG9zY1j9ro3UPlL4wGbDI/wO0fd3BQEw8WPB94ehmGUtWWCacV/qnCAWakPhSN+5GglZVgxbtTVvdYTPCSbJUw==" algorithmName="SHA-512" password="CC35"/>
  <autoFilter ref="C123:K247"/>
  <mergeCells count="6">
    <mergeCell ref="E7:H7"/>
    <mergeCell ref="E16:H16"/>
    <mergeCell ref="E25:H25"/>
    <mergeCell ref="E85:H85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PŘÍPRAVA\priprava</dc:creator>
  <cp:lastModifiedBy>PŘÍPRAVA\priprava</cp:lastModifiedBy>
  <dcterms:created xsi:type="dcterms:W3CDTF">2025-02-11T07:07:27Z</dcterms:created>
  <dcterms:modified xsi:type="dcterms:W3CDTF">2025-02-11T07:07:28Z</dcterms:modified>
</cp:coreProperties>
</file>